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601a2aa15e316c4/デスクトップ/ホームページ/"/>
    </mc:Choice>
  </mc:AlternateContent>
  <xr:revisionPtr revIDLastSave="0" documentId="8_{BED436FE-92C5-4619-ABC3-D60D55E499AF}" xr6:coauthVersionLast="47" xr6:coauthVersionMax="47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給与計算表" sheetId="3" state="hidden" r:id="rId1"/>
    <sheet name="申込書" sheetId="18" r:id="rId2"/>
    <sheet name="費用説明書(旧)" sheetId="2" state="hidden" r:id="rId3"/>
  </sheets>
  <definedNames>
    <definedName name="_xlnm.Print_Area" localSheetId="0">給与計算表!$B$1:$N$49</definedName>
    <definedName name="_xlnm.Print_Area" localSheetId="1">申込書!$A$1:$N$38</definedName>
    <definedName name="_xlnm.Print_Area" localSheetId="2">'費用説明書(旧)'!$A$1:$F$31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3" l="1"/>
  <c r="E48" i="3" s="1"/>
  <c r="H48" i="3" s="1"/>
  <c r="D47" i="3"/>
  <c r="E47" i="3" s="1"/>
  <c r="D46" i="3"/>
  <c r="E46" i="3" s="1"/>
  <c r="G46" i="3" s="1"/>
  <c r="D45" i="3"/>
  <c r="E45" i="3" s="1"/>
  <c r="D44" i="3"/>
  <c r="E44" i="3" s="1"/>
  <c r="H44" i="3" s="1"/>
  <c r="D43" i="3"/>
  <c r="E43" i="3" s="1"/>
  <c r="D42" i="3"/>
  <c r="E42" i="3" s="1"/>
  <c r="G42" i="3" s="1"/>
  <c r="D41" i="3"/>
  <c r="E41" i="3" s="1"/>
  <c r="H41" i="3" s="1"/>
  <c r="D40" i="3"/>
  <c r="E40" i="3" s="1"/>
  <c r="D39" i="3"/>
  <c r="E39" i="3" s="1"/>
  <c r="D38" i="3"/>
  <c r="E38" i="3" s="1"/>
  <c r="D37" i="3"/>
  <c r="E37" i="3" s="1"/>
  <c r="D36" i="3"/>
  <c r="E36" i="3" s="1"/>
  <c r="H36" i="3" s="1"/>
  <c r="D35" i="3"/>
  <c r="E35" i="3" s="1"/>
  <c r="H35" i="3" s="1"/>
  <c r="D34" i="3"/>
  <c r="E34" i="3" s="1"/>
  <c r="D33" i="3"/>
  <c r="E33" i="3" s="1"/>
  <c r="H33" i="3" s="1"/>
  <c r="D32" i="3"/>
  <c r="E32" i="3" s="1"/>
  <c r="D31" i="3"/>
  <c r="E31" i="3" s="1"/>
  <c r="H31" i="3" s="1"/>
  <c r="D30" i="3"/>
  <c r="E30" i="3" s="1"/>
  <c r="G30" i="3" s="1"/>
  <c r="D29" i="3"/>
  <c r="E29" i="3" s="1"/>
  <c r="G29" i="3" s="1"/>
  <c r="D28" i="3"/>
  <c r="E28" i="3" s="1"/>
  <c r="D27" i="3"/>
  <c r="E27" i="3" s="1"/>
  <c r="D26" i="3"/>
  <c r="E26" i="3" s="1"/>
  <c r="D25" i="3"/>
  <c r="E25" i="3" s="1"/>
  <c r="H25" i="3" s="1"/>
  <c r="D24" i="3"/>
  <c r="E24" i="3" s="1"/>
  <c r="G24" i="3" s="1"/>
  <c r="D23" i="3"/>
  <c r="E23" i="3" s="1"/>
  <c r="D22" i="3"/>
  <c r="E22" i="3" s="1"/>
  <c r="H22" i="3" s="1"/>
  <c r="D21" i="3"/>
  <c r="E21" i="3" s="1"/>
  <c r="D20" i="3"/>
  <c r="E20" i="3" s="1"/>
  <c r="D19" i="3"/>
  <c r="E19" i="3" s="1"/>
  <c r="H19" i="3" s="1"/>
  <c r="D18" i="3"/>
  <c r="E18" i="3" s="1"/>
  <c r="D17" i="3"/>
  <c r="E17" i="3" s="1"/>
  <c r="H17" i="3" s="1"/>
  <c r="D16" i="3"/>
  <c r="E16" i="3" s="1"/>
  <c r="D15" i="3"/>
  <c r="E15" i="3" s="1"/>
  <c r="H15" i="3" s="1"/>
  <c r="D14" i="3"/>
  <c r="E14" i="3" s="1"/>
  <c r="D13" i="3"/>
  <c r="E13" i="3" s="1"/>
  <c r="H13" i="3" s="1"/>
  <c r="D12" i="3"/>
  <c r="E12" i="3" s="1"/>
  <c r="G12" i="3" s="1"/>
  <c r="D11" i="3"/>
  <c r="E11" i="3" s="1"/>
  <c r="H11" i="3" s="1"/>
  <c r="D10" i="3"/>
  <c r="E10" i="3" s="1"/>
  <c r="D9" i="3"/>
  <c r="E9" i="3" s="1"/>
  <c r="D8" i="3"/>
  <c r="E8" i="3" s="1"/>
  <c r="D7" i="3"/>
  <c r="E7" i="3" s="1"/>
  <c r="H7" i="3" s="1"/>
  <c r="G7" i="3"/>
  <c r="I7" i="3" s="1"/>
  <c r="L7" i="3" s="1"/>
  <c r="M7" i="3" s="1"/>
  <c r="N7" i="3" s="1"/>
  <c r="D6" i="3"/>
  <c r="E6" i="3" s="1"/>
  <c r="G6" i="3" s="1"/>
  <c r="D5" i="3"/>
  <c r="E5" i="3" s="1"/>
  <c r="D4" i="3"/>
  <c r="E4" i="3" s="1"/>
  <c r="G4" i="3" s="1"/>
  <c r="D3" i="3"/>
  <c r="H5" i="2" s="1"/>
  <c r="H7" i="2"/>
  <c r="B10" i="2" s="1"/>
  <c r="D10" i="2" s="1"/>
  <c r="G10" i="2" s="1"/>
  <c r="D11" i="2"/>
  <c r="C11" i="2"/>
  <c r="B22" i="2"/>
  <c r="D22" i="2" s="1"/>
  <c r="G22" i="2" s="1"/>
  <c r="A4" i="2"/>
  <c r="F5" i="2"/>
  <c r="D21" i="2"/>
  <c r="C22" i="2"/>
  <c r="C21" i="2"/>
  <c r="C13" i="2"/>
  <c r="C10" i="2"/>
  <c r="C9" i="2"/>
  <c r="A2" i="2"/>
  <c r="G41" i="3"/>
  <c r="G36" i="3"/>
  <c r="I36" i="3" s="1"/>
  <c r="G48" i="3"/>
  <c r="H46" i="3"/>
  <c r="H24" i="3"/>
  <c r="G25" i="3" l="1"/>
  <c r="H4" i="3"/>
  <c r="G35" i="3"/>
  <c r="H10" i="3"/>
  <c r="G10" i="3"/>
  <c r="I24" i="3"/>
  <c r="J24" i="3" s="1"/>
  <c r="G44" i="3"/>
  <c r="I44" i="3" s="1"/>
  <c r="J7" i="3"/>
  <c r="I41" i="3"/>
  <c r="L41" i="3" s="1"/>
  <c r="M41" i="3" s="1"/>
  <c r="N41" i="3" s="1"/>
  <c r="G15" i="3"/>
  <c r="G5" i="3"/>
  <c r="H5" i="3"/>
  <c r="L24" i="3"/>
  <c r="M24" i="3" s="1"/>
  <c r="N24" i="3" s="1"/>
  <c r="F9" i="2"/>
  <c r="B9" i="2"/>
  <c r="B13" i="2" s="1"/>
  <c r="D13" i="2" s="1"/>
  <c r="G11" i="2" s="1"/>
  <c r="H30" i="3"/>
  <c r="I30" i="3" s="1"/>
  <c r="G11" i="3"/>
  <c r="I11" i="3" s="1"/>
  <c r="E3" i="3"/>
  <c r="G3" i="3" s="1"/>
  <c r="I48" i="3"/>
  <c r="J48" i="3" s="1"/>
  <c r="H8" i="3"/>
  <c r="G8" i="3"/>
  <c r="I8" i="3" s="1"/>
  <c r="G16" i="3"/>
  <c r="H16" i="3"/>
  <c r="H28" i="3"/>
  <c r="G28" i="3"/>
  <c r="I35" i="3"/>
  <c r="H12" i="3"/>
  <c r="I12" i="3" s="1"/>
  <c r="G19" i="3"/>
  <c r="I19" i="3" s="1"/>
  <c r="J19" i="3" s="1"/>
  <c r="G17" i="3"/>
  <c r="I17" i="3" s="1"/>
  <c r="L17" i="3" s="1"/>
  <c r="M17" i="3" s="1"/>
  <c r="N17" i="3" s="1"/>
  <c r="H29" i="3"/>
  <c r="I29" i="3" s="1"/>
  <c r="H6" i="3"/>
  <c r="I6" i="3" s="1"/>
  <c r="G31" i="3"/>
  <c r="I31" i="3" s="1"/>
  <c r="L36" i="3"/>
  <c r="M36" i="3" s="1"/>
  <c r="N36" i="3" s="1"/>
  <c r="J36" i="3"/>
  <c r="H27" i="3"/>
  <c r="G27" i="3"/>
  <c r="I27" i="3" s="1"/>
  <c r="G13" i="3"/>
  <c r="I13" i="3" s="1"/>
  <c r="H42" i="3"/>
  <c r="I42" i="3" s="1"/>
  <c r="G22" i="3"/>
  <c r="I22" i="3" s="1"/>
  <c r="G33" i="3"/>
  <c r="I33" i="3" s="1"/>
  <c r="H18" i="3"/>
  <c r="G18" i="3"/>
  <c r="H47" i="3"/>
  <c r="G47" i="3"/>
  <c r="G39" i="3"/>
  <c r="H39" i="3"/>
  <c r="I25" i="3"/>
  <c r="I4" i="3"/>
  <c r="G14" i="3"/>
  <c r="H14" i="3"/>
  <c r="H20" i="3"/>
  <c r="G20" i="3"/>
  <c r="G23" i="3"/>
  <c r="H23" i="3"/>
  <c r="G34" i="3"/>
  <c r="H34" i="3"/>
  <c r="H37" i="3"/>
  <c r="G37" i="3"/>
  <c r="I37" i="3" s="1"/>
  <c r="G40" i="3"/>
  <c r="H40" i="3"/>
  <c r="G43" i="3"/>
  <c r="H43" i="3"/>
  <c r="J41" i="3"/>
  <c r="H45" i="3"/>
  <c r="G45" i="3"/>
  <c r="H9" i="3"/>
  <c r="G9" i="3"/>
  <c r="I15" i="3"/>
  <c r="H21" i="3"/>
  <c r="G21" i="3"/>
  <c r="H26" i="3"/>
  <c r="G26" i="3"/>
  <c r="H32" i="3"/>
  <c r="G32" i="3"/>
  <c r="G38" i="3"/>
  <c r="H38" i="3"/>
  <c r="I46" i="3"/>
  <c r="I16" i="3" l="1"/>
  <c r="I28" i="3"/>
  <c r="L28" i="3" s="1"/>
  <c r="M28" i="3" s="1"/>
  <c r="N28" i="3" s="1"/>
  <c r="J17" i="3"/>
  <c r="I26" i="3"/>
  <c r="H3" i="3"/>
  <c r="H6" i="2" s="1"/>
  <c r="I10" i="3"/>
  <c r="J11" i="3"/>
  <c r="L11" i="3"/>
  <c r="M11" i="3" s="1"/>
  <c r="N11" i="3" s="1"/>
  <c r="I32" i="3"/>
  <c r="L32" i="3" s="1"/>
  <c r="M32" i="3" s="1"/>
  <c r="N32" i="3" s="1"/>
  <c r="I21" i="3"/>
  <c r="J21" i="3" s="1"/>
  <c r="B15" i="2"/>
  <c r="B16" i="2" s="1"/>
  <c r="D9" i="2"/>
  <c r="L44" i="3"/>
  <c r="M44" i="3" s="1"/>
  <c r="N44" i="3" s="1"/>
  <c r="J44" i="3"/>
  <c r="I20" i="3"/>
  <c r="L20" i="3" s="1"/>
  <c r="M20" i="3" s="1"/>
  <c r="N20" i="3" s="1"/>
  <c r="L19" i="3"/>
  <c r="M19" i="3" s="1"/>
  <c r="N19" i="3" s="1"/>
  <c r="L48" i="3"/>
  <c r="M48" i="3" s="1"/>
  <c r="N48" i="3" s="1"/>
  <c r="I18" i="3"/>
  <c r="L18" i="3" s="1"/>
  <c r="M18" i="3" s="1"/>
  <c r="N18" i="3" s="1"/>
  <c r="I5" i="3"/>
  <c r="L29" i="3"/>
  <c r="M29" i="3" s="1"/>
  <c r="N29" i="3" s="1"/>
  <c r="J29" i="3"/>
  <c r="J28" i="3"/>
  <c r="J12" i="3"/>
  <c r="L12" i="3"/>
  <c r="M12" i="3" s="1"/>
  <c r="N12" i="3" s="1"/>
  <c r="L8" i="3"/>
  <c r="M8" i="3" s="1"/>
  <c r="N8" i="3" s="1"/>
  <c r="J8" i="3"/>
  <c r="L35" i="3"/>
  <c r="M35" i="3" s="1"/>
  <c r="N35" i="3" s="1"/>
  <c r="J35" i="3"/>
  <c r="L42" i="3"/>
  <c r="M42" i="3" s="1"/>
  <c r="N42" i="3" s="1"/>
  <c r="J42" i="3"/>
  <c r="J20" i="3"/>
  <c r="L27" i="3"/>
  <c r="M27" i="3" s="1"/>
  <c r="N27" i="3" s="1"/>
  <c r="J27" i="3"/>
  <c r="I38" i="3"/>
  <c r="I9" i="3"/>
  <c r="L31" i="3"/>
  <c r="M31" i="3" s="1"/>
  <c r="N31" i="3" s="1"/>
  <c r="J31" i="3"/>
  <c r="I43" i="3"/>
  <c r="I23" i="3"/>
  <c r="I14" i="3"/>
  <c r="L25" i="3"/>
  <c r="M25" i="3" s="1"/>
  <c r="N25" i="3" s="1"/>
  <c r="J25" i="3"/>
  <c r="I39" i="3"/>
  <c r="J30" i="3"/>
  <c r="L30" i="3"/>
  <c r="M30" i="3" s="1"/>
  <c r="N30" i="3" s="1"/>
  <c r="L22" i="3"/>
  <c r="M22" i="3" s="1"/>
  <c r="N22" i="3" s="1"/>
  <c r="J22" i="3"/>
  <c r="J6" i="3"/>
  <c r="L6" i="3"/>
  <c r="M6" i="3" s="1"/>
  <c r="N6" i="3" s="1"/>
  <c r="J46" i="3"/>
  <c r="L46" i="3"/>
  <c r="M46" i="3" s="1"/>
  <c r="N46" i="3" s="1"/>
  <c r="I45" i="3"/>
  <c r="I40" i="3"/>
  <c r="I34" i="3"/>
  <c r="I47" i="3"/>
  <c r="J13" i="3"/>
  <c r="L13" i="3"/>
  <c r="M13" i="3" s="1"/>
  <c r="N13" i="3" s="1"/>
  <c r="L21" i="3"/>
  <c r="M21" i="3" s="1"/>
  <c r="N21" i="3" s="1"/>
  <c r="J4" i="3"/>
  <c r="L4" i="3"/>
  <c r="M4" i="3" s="1"/>
  <c r="N4" i="3" s="1"/>
  <c r="L33" i="3"/>
  <c r="M33" i="3" s="1"/>
  <c r="N33" i="3" s="1"/>
  <c r="J33" i="3"/>
  <c r="L26" i="3"/>
  <c r="M26" i="3" s="1"/>
  <c r="N26" i="3" s="1"/>
  <c r="J26" i="3"/>
  <c r="J15" i="3"/>
  <c r="L15" i="3"/>
  <c r="M15" i="3" s="1"/>
  <c r="N15" i="3" s="1"/>
  <c r="L37" i="3"/>
  <c r="M37" i="3" s="1"/>
  <c r="N37" i="3" s="1"/>
  <c r="J37" i="3"/>
  <c r="L16" i="3"/>
  <c r="M16" i="3" s="1"/>
  <c r="N16" i="3" s="1"/>
  <c r="J16" i="3"/>
  <c r="I3" i="3" l="1"/>
  <c r="J3" i="3" s="1"/>
  <c r="J10" i="3"/>
  <c r="L10" i="3"/>
  <c r="M10" i="3" s="1"/>
  <c r="N10" i="3" s="1"/>
  <c r="J18" i="3"/>
  <c r="J32" i="3"/>
  <c r="L3" i="3"/>
  <c r="M3" i="3" s="1"/>
  <c r="N3" i="3" s="1"/>
  <c r="J5" i="3"/>
  <c r="L5" i="3"/>
  <c r="M5" i="3" s="1"/>
  <c r="N5" i="3" s="1"/>
  <c r="L47" i="3"/>
  <c r="M47" i="3" s="1"/>
  <c r="N47" i="3" s="1"/>
  <c r="J47" i="3"/>
  <c r="L39" i="3"/>
  <c r="M39" i="3" s="1"/>
  <c r="N39" i="3" s="1"/>
  <c r="J39" i="3"/>
  <c r="J23" i="3"/>
  <c r="L23" i="3"/>
  <c r="M23" i="3" s="1"/>
  <c r="N23" i="3" s="1"/>
  <c r="J9" i="3"/>
  <c r="L9" i="3"/>
  <c r="M9" i="3" s="1"/>
  <c r="N9" i="3" s="1"/>
  <c r="L34" i="3"/>
  <c r="M34" i="3" s="1"/>
  <c r="N34" i="3" s="1"/>
  <c r="J34" i="3"/>
  <c r="L43" i="3"/>
  <c r="M43" i="3" s="1"/>
  <c r="N43" i="3" s="1"/>
  <c r="J43" i="3"/>
  <c r="J38" i="3"/>
  <c r="L38" i="3"/>
  <c r="M38" i="3" s="1"/>
  <c r="N38" i="3" s="1"/>
  <c r="J40" i="3"/>
  <c r="L40" i="3"/>
  <c r="M40" i="3" s="1"/>
  <c r="N40" i="3" s="1"/>
  <c r="L45" i="3"/>
  <c r="M45" i="3" s="1"/>
  <c r="N45" i="3" s="1"/>
  <c r="J45" i="3"/>
  <c r="J14" i="3"/>
  <c r="L14" i="3"/>
  <c r="M14" i="3" s="1"/>
  <c r="N14" i="3" s="1"/>
</calcChain>
</file>

<file path=xl/sharedStrings.xml><?xml version="1.0" encoding="utf-8"?>
<sst xmlns="http://schemas.openxmlformats.org/spreadsheetml/2006/main" count="200" uniqueCount="191">
  <si>
    <t>費　用　説　明　書</t>
    <phoneticPr fontId="1"/>
  </si>
  <si>
    <t>ホテル名</t>
    <rPh sb="3" eb="4">
      <t>メイ</t>
    </rPh>
    <phoneticPr fontId="1"/>
  </si>
  <si>
    <t>受入人数</t>
    <rPh sb="0" eb="2">
      <t>ウケイレ</t>
    </rPh>
    <rPh sb="2" eb="4">
      <t>ニンズウ</t>
    </rPh>
    <phoneticPr fontId="1"/>
  </si>
  <si>
    <t>提出日</t>
    <rPh sb="0" eb="2">
      <t>テイシュツ</t>
    </rPh>
    <rPh sb="2" eb="3">
      <t>ビ</t>
    </rPh>
    <phoneticPr fontId="1"/>
  </si>
  <si>
    <t>最低賃金</t>
    <rPh sb="0" eb="2">
      <t>サイテイ</t>
    </rPh>
    <rPh sb="2" eb="4">
      <t>チンギン</t>
    </rPh>
    <phoneticPr fontId="1"/>
  </si>
  <si>
    <t>都道府県</t>
    <rPh sb="0" eb="4">
      <t>トドウフケン</t>
    </rPh>
    <phoneticPr fontId="1"/>
  </si>
  <si>
    <t>費用項目</t>
    <phoneticPr fontId="1"/>
  </si>
  <si>
    <t>金額</t>
    <phoneticPr fontId="1"/>
  </si>
  <si>
    <t>備考</t>
    <phoneticPr fontId="1"/>
  </si>
  <si>
    <t>徴収額</t>
    <rPh sb="0" eb="3">
      <t>チョウシュウガク</t>
    </rPh>
    <phoneticPr fontId="1"/>
  </si>
  <si>
    <t>費用項目</t>
    <phoneticPr fontId="1"/>
  </si>
  <si>
    <t>金額</t>
    <phoneticPr fontId="1"/>
  </si>
  <si>
    <t>備考</t>
    <phoneticPr fontId="1"/>
  </si>
  <si>
    <t>１． 毎月の費用</t>
    <rPh sb="6" eb="8">
      <t>ヒヨウ</t>
    </rPh>
    <phoneticPr fontId="1"/>
  </si>
  <si>
    <t>大分県</t>
  </si>
  <si>
    <t>①</t>
    <phoneticPr fontId="1"/>
  </si>
  <si>
    <t>②</t>
    <phoneticPr fontId="1"/>
  </si>
  <si>
    <t>③</t>
    <phoneticPr fontId="1"/>
  </si>
  <si>
    <t>⑨</t>
    <phoneticPr fontId="1"/>
  </si>
  <si>
    <t>都道府県</t>
    <rPh sb="0" eb="2">
      <t>トドウ</t>
    </rPh>
    <rPh sb="2" eb="3">
      <t>フ</t>
    </rPh>
    <rPh sb="3" eb="4">
      <t>ケン</t>
    </rPh>
    <phoneticPr fontId="1"/>
  </si>
  <si>
    <t>ホテル負担</t>
    <rPh sb="3" eb="5">
      <t>フタン</t>
    </rPh>
    <phoneticPr fontId="1"/>
  </si>
  <si>
    <t>源泉額</t>
    <rPh sb="0" eb="2">
      <t>ゲンセン</t>
    </rPh>
    <rPh sb="2" eb="3">
      <t>ガク</t>
    </rPh>
    <phoneticPr fontId="1"/>
  </si>
  <si>
    <t>源泉等差し引き後給与</t>
    <rPh sb="0" eb="2">
      <t>ゲンセン</t>
    </rPh>
    <rPh sb="2" eb="3">
      <t>トウ</t>
    </rPh>
    <rPh sb="3" eb="4">
      <t>サ</t>
    </rPh>
    <rPh sb="5" eb="6">
      <t>ヒ</t>
    </rPh>
    <rPh sb="7" eb="8">
      <t>ゴ</t>
    </rPh>
    <rPh sb="8" eb="10">
      <t>キュウヨ</t>
    </rPh>
    <phoneticPr fontId="1"/>
  </si>
  <si>
    <t>残額</t>
    <rPh sb="0" eb="2">
      <t>ザンガク</t>
    </rPh>
    <phoneticPr fontId="1"/>
  </si>
  <si>
    <t>研修生手取り（1ヵ月）</t>
    <phoneticPr fontId="1"/>
  </si>
  <si>
    <t>佐賀県</t>
    <rPh sb="0" eb="2">
      <t>サガ</t>
    </rPh>
    <rPh sb="2" eb="3">
      <t>ケン</t>
    </rPh>
    <phoneticPr fontId="1"/>
  </si>
  <si>
    <t>長崎県</t>
    <rPh sb="0" eb="2">
      <t>ナガサキ</t>
    </rPh>
    <rPh sb="2" eb="3">
      <t>ケン</t>
    </rPh>
    <phoneticPr fontId="1"/>
  </si>
  <si>
    <t>宮崎県</t>
    <rPh sb="0" eb="2">
      <t>ミヤザキ</t>
    </rPh>
    <phoneticPr fontId="1"/>
  </si>
  <si>
    <t>鳥取県</t>
    <rPh sb="0" eb="2">
      <t>トットリ</t>
    </rPh>
    <rPh sb="2" eb="3">
      <t>ケン</t>
    </rPh>
    <phoneticPr fontId="1"/>
  </si>
  <si>
    <t>島根県</t>
    <rPh sb="0" eb="2">
      <t>シマネ</t>
    </rPh>
    <rPh sb="2" eb="3">
      <t>ケン</t>
    </rPh>
    <phoneticPr fontId="1"/>
  </si>
  <si>
    <t>熊本県</t>
    <rPh sb="0" eb="2">
      <t>クマモト</t>
    </rPh>
    <rPh sb="2" eb="3">
      <t>ケン</t>
    </rPh>
    <phoneticPr fontId="1"/>
  </si>
  <si>
    <t>鹿児島県</t>
    <rPh sb="0" eb="3">
      <t>カゴシマ</t>
    </rPh>
    <rPh sb="3" eb="4">
      <t>ケン</t>
    </rPh>
    <phoneticPr fontId="1"/>
  </si>
  <si>
    <t>岩手県</t>
    <rPh sb="0" eb="2">
      <t>イワテ</t>
    </rPh>
    <rPh sb="2" eb="3">
      <t>ケン</t>
    </rPh>
    <phoneticPr fontId="1"/>
  </si>
  <si>
    <t>山形県</t>
    <rPh sb="0" eb="2">
      <t>ヤマガタ</t>
    </rPh>
    <rPh sb="2" eb="3">
      <t>ケン</t>
    </rPh>
    <phoneticPr fontId="1"/>
  </si>
  <si>
    <t>高知県</t>
    <rPh sb="0" eb="2">
      <t>コウチ</t>
    </rPh>
    <rPh sb="2" eb="3">
      <t>ケン</t>
    </rPh>
    <phoneticPr fontId="1"/>
  </si>
  <si>
    <t>秋田県</t>
    <rPh sb="0" eb="2">
      <t>アキタ</t>
    </rPh>
    <rPh sb="2" eb="3">
      <t>ケン</t>
    </rPh>
    <phoneticPr fontId="1"/>
  </si>
  <si>
    <t>愛媛県</t>
    <rPh sb="0" eb="2">
      <t>エヒメ</t>
    </rPh>
    <rPh sb="2" eb="3">
      <t>ケン</t>
    </rPh>
    <phoneticPr fontId="1"/>
  </si>
  <si>
    <t>青森県</t>
    <rPh sb="0" eb="2">
      <t>アオモリ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</si>
  <si>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</si>
  <si>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福島県</t>
    <rPh sb="0" eb="2">
      <t>フクシマ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</si>
  <si>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</si>
  <si>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宮城県</t>
    <rPh sb="0" eb="3">
      <t>ミヤギケン</t>
    </rPh>
    <phoneticPr fontId="1"/>
  </si>
  <si>
    <t>新潟県</t>
    <rPh sb="0" eb="2">
      <t>ニイガタ</t>
    </rPh>
    <rPh sb="2" eb="3">
      <t>ケン</t>
    </rPh>
    <phoneticPr fontId="1"/>
  </si>
  <si>
    <t>山口県</t>
    <rPh sb="0" eb="2">
      <t>ヤマグチ</t>
    </rPh>
    <rPh sb="2" eb="3">
      <t>ケン</t>
    </rPh>
    <phoneticPr fontId="1"/>
  </si>
  <si>
    <t>岡山県</t>
    <rPh sb="0" eb="2">
      <t>オカヤマ</t>
    </rPh>
    <rPh sb="2" eb="3">
      <t>ケン</t>
    </rPh>
    <phoneticPr fontId="1"/>
  </si>
  <si>
    <t>福井県</t>
    <rPh sb="0" eb="2">
      <t>フクイ</t>
    </rPh>
    <rPh sb="2" eb="3">
      <t>ケン</t>
    </rPh>
    <phoneticPr fontId="1"/>
  </si>
  <si>
    <t>石川県</t>
    <rPh sb="0" eb="2">
      <t>イシカワ</t>
    </rPh>
    <rPh sb="2" eb="3">
      <t>ケン</t>
    </rPh>
    <phoneticPr fontId="1"/>
  </si>
  <si>
    <t>和歌山県</t>
    <rPh sb="0" eb="3">
      <t>ワカヤマ</t>
    </rPh>
    <rPh sb="3" eb="4">
      <t>ケン</t>
    </rPh>
    <phoneticPr fontId="1"/>
  </si>
  <si>
    <t>群馬県</t>
    <rPh sb="0" eb="2">
      <t>グンマ</t>
    </rPh>
    <rPh sb="2" eb="3">
      <t>ケン</t>
    </rPh>
    <phoneticPr fontId="1"/>
  </si>
  <si>
    <t>山梨県</t>
    <rPh sb="0" eb="3">
      <t>ヤマナシケン</t>
    </rPh>
    <phoneticPr fontId="1"/>
  </si>
  <si>
    <t>北海道</t>
    <rPh sb="0" eb="3">
      <t>ホッカイドウ</t>
    </rPh>
    <phoneticPr fontId="1"/>
  </si>
  <si>
    <t>茨城県</t>
    <rPh sb="0" eb="2">
      <t>イバラギ</t>
    </rPh>
    <rPh sb="2" eb="3">
      <t>ケン</t>
    </rPh>
    <phoneticPr fontId="1"/>
  </si>
  <si>
    <t>富山県</t>
    <rPh sb="0" eb="2">
      <t>トヤマ</t>
    </rPh>
    <rPh sb="2" eb="3">
      <t>ケン</t>
    </rPh>
    <phoneticPr fontId="1"/>
  </si>
  <si>
    <t>奈良県</t>
    <rPh sb="0" eb="3">
      <t>ナラケン</t>
    </rPh>
    <phoneticPr fontId="1"/>
  </si>
  <si>
    <t>福岡県</t>
    <rPh sb="0" eb="2">
      <t>フクオカ</t>
    </rPh>
    <rPh sb="2" eb="3">
      <t>ケン</t>
    </rPh>
    <phoneticPr fontId="1"/>
  </si>
  <si>
    <t>長野県</t>
    <rPh sb="0" eb="2">
      <t>ナガノ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</si>
  <si>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</si>
  <si>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広島県</t>
    <rPh sb="0" eb="2">
      <t>ヒロシマ</t>
    </rPh>
    <rPh sb="2" eb="3">
      <t>ケン</t>
    </rPh>
    <phoneticPr fontId="1"/>
  </si>
  <si>
    <t>滋賀県</t>
    <rPh sb="0" eb="3">
      <t>シガケン</t>
    </rPh>
    <phoneticPr fontId="1"/>
  </si>
  <si>
    <t>岐阜県</t>
    <rPh sb="0" eb="2">
      <t>ギフ</t>
    </rPh>
    <rPh sb="2" eb="3">
      <t>ケン</t>
    </rPh>
    <phoneticPr fontId="1"/>
  </si>
  <si>
    <t>三重県</t>
    <rPh sb="0" eb="2">
      <t>ミエ</t>
    </rPh>
    <rPh sb="2" eb="3">
      <t>ケン</t>
    </rPh>
    <phoneticPr fontId="1"/>
  </si>
  <si>
    <t>静岡県</t>
    <rPh sb="0" eb="2">
      <t>シズオカ</t>
    </rPh>
    <rPh sb="2" eb="3">
      <t>ケン</t>
    </rPh>
    <phoneticPr fontId="1"/>
  </si>
  <si>
    <t>兵庫県</t>
    <rPh sb="0" eb="2">
      <t>ヒョウゴ</t>
    </rPh>
    <rPh sb="2" eb="3">
      <t>ケン</t>
    </rPh>
    <phoneticPr fontId="1"/>
  </si>
  <si>
    <t>千葉県</t>
    <rPh sb="0" eb="2">
      <t>チバ</t>
    </rPh>
    <rPh sb="2" eb="3">
      <t>ケン</t>
    </rPh>
    <phoneticPr fontId="1"/>
  </si>
  <si>
    <t>京都府</t>
    <rPh sb="0" eb="3">
      <t>キョウトフ</t>
    </rPh>
    <phoneticPr fontId="1"/>
  </si>
  <si>
    <t>愛知県</t>
    <rPh sb="0" eb="2">
      <t>アイチ</t>
    </rPh>
    <rPh sb="2" eb="3">
      <t>ケン</t>
    </rPh>
    <phoneticPr fontId="1"/>
  </si>
  <si>
    <t>埼玉県</t>
    <rPh sb="0" eb="2">
      <t>サイタマ</t>
    </rPh>
    <rPh sb="2" eb="3">
      <t>ケン</t>
    </rPh>
    <phoneticPr fontId="1"/>
  </si>
  <si>
    <t>大阪府</t>
    <rPh sb="0" eb="3">
      <t>オオサカフ</t>
    </rPh>
    <phoneticPr fontId="1"/>
  </si>
  <si>
    <t>神奈川県</t>
    <rPh sb="0" eb="3">
      <t>カナガワ</t>
    </rPh>
    <rPh sb="3" eb="4">
      <t>ケン</t>
    </rPh>
    <phoneticPr fontId="1"/>
  </si>
  <si>
    <t>⑧-55,000円
(１年の計算）</t>
    <rPh sb="8" eb="9">
      <t>エン</t>
    </rPh>
    <rPh sb="12" eb="13">
      <t>ネン</t>
    </rPh>
    <rPh sb="14" eb="16">
      <t>ケイサン</t>
    </rPh>
    <phoneticPr fontId="1"/>
  </si>
  <si>
    <t>⑧-⑨</t>
    <phoneticPr fontId="1"/>
  </si>
  <si>
    <t>⑩×11ヵ月</t>
    <rPh sb="5" eb="6">
      <t>ゲツ</t>
    </rPh>
    <phoneticPr fontId="1"/>
  </si>
  <si>
    <t>宿泊費、食費、講師費用等</t>
    <rPh sb="4" eb="6">
      <t>ショクヒ</t>
    </rPh>
    <rPh sb="9" eb="11">
      <t>ヒヨウ</t>
    </rPh>
    <rPh sb="11" eb="12">
      <t>トウ</t>
    </rPh>
    <phoneticPr fontId="1"/>
  </si>
  <si>
    <t>総額（+講習手当）</t>
    <rPh sb="0" eb="2">
      <t>ソウガク</t>
    </rPh>
    <rPh sb="4" eb="6">
      <t>コウシュウ</t>
    </rPh>
    <rPh sb="6" eb="8">
      <t>テアテ</t>
    </rPh>
    <phoneticPr fontId="1"/>
  </si>
  <si>
    <t>⑧-51,818</t>
    <phoneticPr fontId="1"/>
  </si>
  <si>
    <r>
      <t xml:space="preserve">⑩
</t>
    </r>
    <r>
      <rPr>
        <sz val="11"/>
        <color indexed="8"/>
        <rFont val="ＭＳ Ｐゴシック"/>
        <family val="3"/>
        <charset val="128"/>
      </rPr>
      <t>⑧－⑨</t>
    </r>
    <phoneticPr fontId="1"/>
  </si>
  <si>
    <t>研修生受け取り額
⑩×11カ月</t>
    <rPh sb="0" eb="3">
      <t>ケンシュウセイ</t>
    </rPh>
    <rPh sb="3" eb="4">
      <t>ウ</t>
    </rPh>
    <rPh sb="5" eb="6">
      <t>ト</t>
    </rPh>
    <rPh sb="7" eb="8">
      <t>ガク</t>
    </rPh>
    <rPh sb="14" eb="15">
      <t>ゲツ</t>
    </rPh>
    <phoneticPr fontId="1"/>
  </si>
  <si>
    <t>ホテル知床</t>
    <rPh sb="3" eb="5">
      <t>シレトコ</t>
    </rPh>
    <phoneticPr fontId="1"/>
  </si>
  <si>
    <t>株式会社IETA</t>
    <rPh sb="0" eb="2">
      <t>カブシキ</t>
    </rPh>
    <rPh sb="2" eb="4">
      <t>カイシャ</t>
    </rPh>
    <phoneticPr fontId="1"/>
  </si>
  <si>
    <t>最低賃金</t>
    <phoneticPr fontId="1"/>
  </si>
  <si>
    <t>時給</t>
    <rPh sb="0" eb="2">
      <t>ジキュウ</t>
    </rPh>
    <phoneticPr fontId="1"/>
  </si>
  <si>
    <t>寮費控除</t>
    <rPh sb="0" eb="1">
      <t>リョウ</t>
    </rPh>
    <rPh sb="1" eb="2">
      <t>ヒ</t>
    </rPh>
    <rPh sb="2" eb="4">
      <t>コウジョ</t>
    </rPh>
    <phoneticPr fontId="1"/>
  </si>
  <si>
    <t>①-②</t>
    <phoneticPr fontId="1"/>
  </si>
  <si>
    <t>①-②-③</t>
    <phoneticPr fontId="1"/>
  </si>
  <si>
    <t>源泉税</t>
    <phoneticPr fontId="1"/>
  </si>
  <si>
    <t>寮費控除</t>
    <rPh sb="0" eb="2">
      <t>リョウヒ</t>
    </rPh>
    <rPh sb="2" eb="4">
      <t>コウジョ</t>
    </rPh>
    <phoneticPr fontId="1"/>
  </si>
  <si>
    <t>管理費用</t>
    <rPh sb="0" eb="2">
      <t>カンリ</t>
    </rPh>
    <rPh sb="2" eb="4">
      <t>ヒヨウ</t>
    </rPh>
    <phoneticPr fontId="1"/>
  </si>
  <si>
    <t>台湾での募集・面接費用の他、指導・トラブル処理などの管理費用</t>
    <rPh sb="0" eb="2">
      <t>タイワン</t>
    </rPh>
    <rPh sb="4" eb="6">
      <t>ボシュウ</t>
    </rPh>
    <rPh sb="7" eb="9">
      <t>メンセツ</t>
    </rPh>
    <rPh sb="9" eb="11">
      <t>ヒヨウ</t>
    </rPh>
    <rPh sb="12" eb="13">
      <t>ホカ</t>
    </rPh>
    <rPh sb="14" eb="16">
      <t>シドウ</t>
    </rPh>
    <rPh sb="21" eb="23">
      <t>ショリ</t>
    </rPh>
    <rPh sb="26" eb="28">
      <t>カンリ</t>
    </rPh>
    <rPh sb="28" eb="30">
      <t>ヒヨウ</t>
    </rPh>
    <phoneticPr fontId="1"/>
  </si>
  <si>
    <t>寮費控除</t>
    <rPh sb="0" eb="2">
      <t>リョウヒ</t>
    </rPh>
    <rPh sb="2" eb="4">
      <t>コウジョ</t>
    </rPh>
    <phoneticPr fontId="1"/>
  </si>
  <si>
    <t>基本給</t>
    <rPh sb="0" eb="3">
      <t>キホンキュウ</t>
    </rPh>
    <phoneticPr fontId="1"/>
  </si>
  <si>
    <t>控除金額</t>
    <rPh sb="0" eb="2">
      <t>コウジョ</t>
    </rPh>
    <rPh sb="2" eb="4">
      <t>キンガク</t>
    </rPh>
    <phoneticPr fontId="1"/>
  </si>
  <si>
    <t>月額合計</t>
    <rPh sb="0" eb="1">
      <t>ツキ</t>
    </rPh>
    <rPh sb="1" eb="2">
      <t>ガク</t>
    </rPh>
    <rPh sb="2" eb="4">
      <t>ゴウケイ</t>
    </rPh>
    <phoneticPr fontId="1"/>
  </si>
  <si>
    <t>初期講習費</t>
    <rPh sb="0" eb="2">
      <t>ショキ</t>
    </rPh>
    <rPh sb="2" eb="4">
      <t>コウシュウ</t>
    </rPh>
    <phoneticPr fontId="1"/>
  </si>
  <si>
    <t>合計</t>
    <phoneticPr fontId="1"/>
  </si>
  <si>
    <t>　　　　②　研修場所(東京)よりホテルまでの移動費用はホテル側の負担となります。</t>
    <rPh sb="6" eb="8">
      <t>ケンシュウ</t>
    </rPh>
    <rPh sb="8" eb="10">
      <t>バショ</t>
    </rPh>
    <rPh sb="11" eb="13">
      <t>トウキョウ</t>
    </rPh>
    <rPh sb="22" eb="24">
      <t>イドウ</t>
    </rPh>
    <rPh sb="24" eb="26">
      <t>ヒヨウ</t>
    </rPh>
    <rPh sb="30" eb="31">
      <t>ガワ</t>
    </rPh>
    <rPh sb="32" eb="34">
      <t>フタン</t>
    </rPh>
    <phoneticPr fontId="1"/>
  </si>
  <si>
    <t>　　　　　　実費を請求させていただきます。</t>
    <rPh sb="6" eb="8">
      <t>ジッピ</t>
    </rPh>
    <rPh sb="9" eb="11">
      <t>セイキュウ</t>
    </rPh>
    <phoneticPr fontId="1"/>
  </si>
  <si>
    <t>毎月1名当たりの支給額</t>
    <rPh sb="0" eb="2">
      <t>マイツキ</t>
    </rPh>
    <rPh sb="3" eb="4">
      <t>メイ</t>
    </rPh>
    <rPh sb="4" eb="5">
      <t>ア</t>
    </rPh>
    <rPh sb="8" eb="11">
      <t>シキュウガク</t>
    </rPh>
    <phoneticPr fontId="1"/>
  </si>
  <si>
    <t>上記の時給換算</t>
    <rPh sb="0" eb="2">
      <t>ジョウキ</t>
    </rPh>
    <rPh sb="3" eb="5">
      <t>ジキュウ</t>
    </rPh>
    <rPh sb="5" eb="7">
      <t>カンザン</t>
    </rPh>
    <phoneticPr fontId="1"/>
  </si>
  <si>
    <r>
      <rPr>
        <b/>
        <sz val="12"/>
        <color indexed="8"/>
        <rFont val="ＭＳ 明朝"/>
        <family val="1"/>
        <charset val="128"/>
      </rPr>
      <t>２． 契約時費用</t>
    </r>
    <r>
      <rPr>
        <sz val="12"/>
        <color indexed="8"/>
        <rFont val="ＭＳ 明朝"/>
        <family val="1"/>
        <charset val="128"/>
      </rPr>
      <t>　(入国時、一括でお支払いただきます。)</t>
    </r>
    <rPh sb="3" eb="5">
      <t>ケイヤク</t>
    </rPh>
    <rPh sb="5" eb="6">
      <t>トキ</t>
    </rPh>
    <rPh sb="6" eb="8">
      <t>ヒヨウ</t>
    </rPh>
    <rPh sb="10" eb="12">
      <t>ニュウコク</t>
    </rPh>
    <rPh sb="12" eb="13">
      <t>トキ</t>
    </rPh>
    <rPh sb="14" eb="16">
      <t>イッカツ</t>
    </rPh>
    <rPh sb="18" eb="20">
      <t>シハラ</t>
    </rPh>
    <phoneticPr fontId="1"/>
  </si>
  <si>
    <t>（注）：①　もしワーキング・ホリデーが入国出来ない場合は全額返還されます。</t>
    <phoneticPr fontId="1"/>
  </si>
  <si>
    <t>月給</t>
    <rPh sb="0" eb="2">
      <t>ゲッキュウ</t>
    </rPh>
    <phoneticPr fontId="1"/>
  </si>
  <si>
    <t>沖縄県</t>
    <rPh sb="0" eb="2">
      <t>オキナワ</t>
    </rPh>
    <rPh sb="2" eb="3">
      <t>ケン</t>
    </rPh>
    <phoneticPr fontId="1"/>
  </si>
  <si>
    <t>住所</t>
    <rPh sb="0" eb="2">
      <t>ジュウショ</t>
    </rPh>
    <phoneticPr fontId="1"/>
  </si>
  <si>
    <t>募集人数</t>
    <rPh sb="0" eb="2">
      <t>ボシュウ</t>
    </rPh>
    <rPh sb="2" eb="4">
      <t>ニンズウ</t>
    </rPh>
    <phoneticPr fontId="1"/>
  </si>
  <si>
    <t>待遇事項</t>
    <rPh sb="0" eb="2">
      <t>タイグウ</t>
    </rPh>
    <rPh sb="2" eb="4">
      <t>ジコウ</t>
    </rPh>
    <phoneticPr fontId="1"/>
  </si>
  <si>
    <t>休日</t>
    <rPh sb="0" eb="2">
      <t>キュウジツ</t>
    </rPh>
    <phoneticPr fontId="1"/>
  </si>
  <si>
    <t>残業</t>
    <rPh sb="0" eb="2">
      <t>ザンギョウ</t>
    </rPh>
    <phoneticPr fontId="1"/>
  </si>
  <si>
    <t>食事</t>
    <rPh sb="0" eb="2">
      <t>ショクジ</t>
    </rPh>
    <phoneticPr fontId="1"/>
  </si>
  <si>
    <t>締切日</t>
    <rPh sb="0" eb="2">
      <t>シメキリ</t>
    </rPh>
    <rPh sb="2" eb="3">
      <t>ビ</t>
    </rPh>
    <phoneticPr fontId="1"/>
  </si>
  <si>
    <t>日</t>
    <rPh sb="0" eb="1">
      <t>ニチ</t>
    </rPh>
    <phoneticPr fontId="1"/>
  </si>
  <si>
    <t>給　　料</t>
    <rPh sb="0" eb="1">
      <t>キュウ</t>
    </rPh>
    <rPh sb="3" eb="4">
      <t>リョウ</t>
    </rPh>
    <phoneticPr fontId="1"/>
  </si>
  <si>
    <t>支給日</t>
    <rPh sb="0" eb="2">
      <t>シキュウ</t>
    </rPh>
    <rPh sb="2" eb="3">
      <t>ビ</t>
    </rPh>
    <phoneticPr fontId="1"/>
  </si>
  <si>
    <t>【計算方法】</t>
    <rPh sb="1" eb="3">
      <t>ケイサン</t>
    </rPh>
    <rPh sb="3" eb="5">
      <t>ホウホウ</t>
    </rPh>
    <phoneticPr fontId="1"/>
  </si>
  <si>
    <t>希望連絡方法</t>
    <rPh sb="0" eb="2">
      <t>キボウ</t>
    </rPh>
    <rPh sb="2" eb="4">
      <t>レンラク</t>
    </rPh>
    <rPh sb="4" eb="6">
      <t>ホウホウ</t>
    </rPh>
    <phoneticPr fontId="1"/>
  </si>
  <si>
    <t>フリガナ</t>
    <phoneticPr fontId="1"/>
  </si>
  <si>
    <t>FAX</t>
    <phoneticPr fontId="1"/>
  </si>
  <si>
    <t>　　　</t>
    <phoneticPr fontId="1"/>
  </si>
  <si>
    <t>仕事内容</t>
    <rPh sb="0" eb="2">
      <t>シゴト</t>
    </rPh>
    <rPh sb="2" eb="4">
      <t>ナイヨウ</t>
    </rPh>
    <phoneticPr fontId="1"/>
  </si>
  <si>
    <t>一般社団法人　国際教育研修協会　宛</t>
    <rPh sb="0" eb="2">
      <t>イッパン</t>
    </rPh>
    <rPh sb="2" eb="4">
      <t>シャダン</t>
    </rPh>
    <rPh sb="4" eb="6">
      <t>ホウジン</t>
    </rPh>
    <rPh sb="7" eb="15">
      <t>コク</t>
    </rPh>
    <rPh sb="16" eb="17">
      <t>アテ</t>
    </rPh>
    <phoneticPr fontId="1"/>
  </si>
  <si>
    <t>日</t>
    <rPh sb="0" eb="1">
      <t>ニチ</t>
    </rPh>
    <phoneticPr fontId="29"/>
  </si>
  <si>
    <t>月</t>
    <rPh sb="0" eb="1">
      <t>ガツ</t>
    </rPh>
    <phoneticPr fontId="29"/>
  </si>
  <si>
    <t>申込日</t>
    <rPh sb="0" eb="2">
      <t>モウシコミ</t>
    </rPh>
    <rPh sb="2" eb="3">
      <t>ビ</t>
    </rPh>
    <phoneticPr fontId="29"/>
  </si>
  <si>
    <t>※緊急時は左記以外の方法で
連絡することがあります</t>
    <rPh sb="1" eb="4">
      <t>キンキュウジ</t>
    </rPh>
    <rPh sb="5" eb="7">
      <t>サキ</t>
    </rPh>
    <rPh sb="7" eb="9">
      <t>イガイ</t>
    </rPh>
    <rPh sb="10" eb="12">
      <t>ホウホウ</t>
    </rPh>
    <rPh sb="14" eb="16">
      <t>レンラク</t>
    </rPh>
    <phoneticPr fontId="1"/>
  </si>
  <si>
    <t>フリガナ</t>
    <phoneticPr fontId="29"/>
  </si>
  <si>
    <t>TEL</t>
    <phoneticPr fontId="29"/>
  </si>
  <si>
    <t>応募者必要スキル
（語学力・その他）</t>
    <rPh sb="0" eb="3">
      <t>オウボシャ</t>
    </rPh>
    <rPh sb="3" eb="5">
      <t>ヒツヨウ</t>
    </rPh>
    <rPh sb="10" eb="13">
      <t>ゴガクリョク</t>
    </rPh>
    <rPh sb="16" eb="17">
      <t>タ</t>
    </rPh>
    <phoneticPr fontId="1"/>
  </si>
  <si>
    <t>円</t>
    <rPh sb="0" eb="1">
      <t>エン</t>
    </rPh>
    <phoneticPr fontId="29"/>
  </si>
  <si>
    <t xml:space="preserve">　　　　　　　　　　 </t>
    <phoneticPr fontId="1"/>
  </si>
  <si>
    <t>※残業がある場合　残業代</t>
    <rPh sb="9" eb="12">
      <t>ザンギョウダイ</t>
    </rPh>
    <phoneticPr fontId="29"/>
  </si>
  <si>
    <t>円／時間</t>
    <rPh sb="0" eb="1">
      <t>エン</t>
    </rPh>
    <rPh sb="2" eb="4">
      <t>ジカン</t>
    </rPh>
    <phoneticPr fontId="29"/>
  </si>
  <si>
    <t>提供方式</t>
    <rPh sb="0" eb="2">
      <t>テイキョウ</t>
    </rPh>
    <rPh sb="2" eb="4">
      <t>ホウシキ</t>
    </rPh>
    <phoneticPr fontId="1"/>
  </si>
  <si>
    <t>支給方法</t>
    <rPh sb="0" eb="2">
      <t>シキュウ</t>
    </rPh>
    <rPh sb="2" eb="4">
      <t>ホウホウ</t>
    </rPh>
    <phoneticPr fontId="1"/>
  </si>
  <si>
    <t>TEL</t>
    <phoneticPr fontId="29"/>
  </si>
  <si>
    <t>FAX</t>
    <phoneticPr fontId="29"/>
  </si>
  <si>
    <t>2018年</t>
    <rPh sb="4" eb="5">
      <t>ネン</t>
    </rPh>
    <phoneticPr fontId="29"/>
  </si>
  <si>
    <t>フリガナ</t>
    <phoneticPr fontId="29"/>
  </si>
  <si>
    <t>名</t>
    <rPh sb="0" eb="1">
      <t>メイ</t>
    </rPh>
    <phoneticPr fontId="29"/>
  </si>
  <si>
    <t>【詳細を記載してください】＊15分単位、30分単位、など</t>
    <phoneticPr fontId="29"/>
  </si>
  <si>
    <t>（例:レストラン業務・朝食会場配膳・洗い場・客室布団敷き・清掃・フロント等）</t>
    <phoneticPr fontId="29"/>
  </si>
  <si>
    <t>②</t>
    <phoneticPr fontId="29"/>
  </si>
  <si>
    <t>③</t>
    <phoneticPr fontId="29"/>
  </si>
  <si>
    <t>支給物：</t>
    <rPh sb="0" eb="2">
      <t>シキュウ</t>
    </rPh>
    <rPh sb="2" eb="3">
      <t>ブツ</t>
    </rPh>
    <phoneticPr fontId="29"/>
  </si>
  <si>
    <t>アルバイト求人申込書</t>
    <rPh sb="5" eb="7">
      <t>キュウジン</t>
    </rPh>
    <rPh sb="7" eb="10">
      <t>モウシコミショ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</si>
  <si>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</si>
  <si>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29"/>
  </si>
  <si>
    <t>採用担当者名</t>
    <rPh sb="0" eb="2">
      <t>サイヨウ</t>
    </rPh>
    <rPh sb="2" eb="5">
      <t>タントウシャ</t>
    </rPh>
    <rPh sb="5" eb="6">
      <t>メイ</t>
    </rPh>
    <phoneticPr fontId="1"/>
  </si>
  <si>
    <t>担当者携帯番号</t>
    <rPh sb="0" eb="3">
      <t>タントウシャ</t>
    </rPh>
    <rPh sb="3" eb="5">
      <t>ケイタイ</t>
    </rPh>
    <rPh sb="5" eb="7">
      <t>バンゴウ</t>
    </rPh>
    <phoneticPr fontId="29"/>
  </si>
  <si>
    <t>E-mailアドレス</t>
    <phoneticPr fontId="1"/>
  </si>
  <si>
    <t>【採用条件】</t>
    <rPh sb="1" eb="3">
      <t>サイヨウ</t>
    </rPh>
    <rPh sb="3" eb="5">
      <t>ジョウケン</t>
    </rPh>
    <phoneticPr fontId="29"/>
  </si>
  <si>
    <t>勤務地</t>
    <rPh sb="0" eb="3">
      <t>キンムチ</t>
    </rPh>
    <phoneticPr fontId="1"/>
  </si>
  <si>
    <t>〒</t>
    <phoneticPr fontId="1"/>
  </si>
  <si>
    <t>〒</t>
    <phoneticPr fontId="29"/>
  </si>
  <si>
    <t>アクセス
（最寄駅）</t>
    <rPh sb="6" eb="8">
      <t>モヨリ</t>
    </rPh>
    <rPh sb="8" eb="9">
      <t>エキ</t>
    </rPh>
    <phoneticPr fontId="29"/>
  </si>
  <si>
    <t>電車</t>
    <rPh sb="0" eb="2">
      <t>デンシャ</t>
    </rPh>
    <phoneticPr fontId="29"/>
  </si>
  <si>
    <t>バス</t>
    <phoneticPr fontId="29"/>
  </si>
  <si>
    <t>駅</t>
    <rPh sb="0" eb="1">
      <t>エキ</t>
    </rPh>
    <phoneticPr fontId="29"/>
  </si>
  <si>
    <t>線</t>
    <rPh sb="0" eb="1">
      <t>セン</t>
    </rPh>
    <phoneticPr fontId="29"/>
  </si>
  <si>
    <t>徒歩</t>
    <rPh sb="0" eb="2">
      <t>トホ</t>
    </rPh>
    <phoneticPr fontId="29"/>
  </si>
  <si>
    <t>分</t>
    <rPh sb="0" eb="1">
      <t>フン</t>
    </rPh>
    <phoneticPr fontId="29"/>
  </si>
  <si>
    <t>行</t>
    <rPh sb="0" eb="1">
      <t>ユ</t>
    </rPh>
    <phoneticPr fontId="29"/>
  </si>
  <si>
    <t>バス停下車</t>
    <rPh sb="2" eb="3">
      <t>テイ</t>
    </rPh>
    <rPh sb="3" eb="5">
      <t>ゲシャ</t>
    </rPh>
    <phoneticPr fontId="29"/>
  </si>
  <si>
    <t>週</t>
    <rPh sb="0" eb="1">
      <t>シュウ</t>
    </rPh>
    <phoneticPr fontId="29"/>
  </si>
  <si>
    <t>ヵ月以上契約希望</t>
    <rPh sb="1" eb="2">
      <t>ゲツ</t>
    </rPh>
    <rPh sb="2" eb="4">
      <t>イジョウ</t>
    </rPh>
    <rPh sb="4" eb="6">
      <t>ケイヤク</t>
    </rPh>
    <rPh sb="6" eb="8">
      <t>キボウ</t>
    </rPh>
    <phoneticPr fontId="29"/>
  </si>
  <si>
    <t>日以上、</t>
    <rPh sb="0" eb="1">
      <t>ニチ</t>
    </rPh>
    <rPh sb="1" eb="3">
      <t>イジョウ</t>
    </rPh>
    <phoneticPr fontId="29"/>
  </si>
  <si>
    <t>勤務日・希望契約期間</t>
    <rPh sb="0" eb="3">
      <t>キンムビ</t>
    </rPh>
    <rPh sb="4" eb="6">
      <t>キボウ</t>
    </rPh>
    <rPh sb="6" eb="8">
      <t>ケイヤク</t>
    </rPh>
    <rPh sb="8" eb="10">
      <t>キカン</t>
    </rPh>
    <phoneticPr fontId="1"/>
  </si>
  <si>
    <t>＊性別指定の場合は別途ご相談ください。</t>
    <rPh sb="1" eb="3">
      <t>セイベツ</t>
    </rPh>
    <rPh sb="3" eb="5">
      <t>シテイ</t>
    </rPh>
    <rPh sb="6" eb="8">
      <t>バアイ</t>
    </rPh>
    <rPh sb="9" eb="11">
      <t>ベット</t>
    </rPh>
    <rPh sb="12" eb="14">
      <t>ソウダン</t>
    </rPh>
    <phoneticPr fontId="29"/>
  </si>
  <si>
    <t>在留資格</t>
    <rPh sb="0" eb="2">
      <t>ザイリュウ</t>
    </rPh>
    <rPh sb="2" eb="4">
      <t>シカク</t>
    </rPh>
    <phoneticPr fontId="29"/>
  </si>
  <si>
    <t>交通費</t>
    <rPh sb="0" eb="3">
      <t>コウツウヒ</t>
    </rPh>
    <phoneticPr fontId="29"/>
  </si>
  <si>
    <t>月</t>
    <rPh sb="0" eb="1">
      <t>ツキ</t>
    </rPh>
    <phoneticPr fontId="29"/>
  </si>
  <si>
    <t>月上限</t>
    <phoneticPr fontId="29"/>
  </si>
  <si>
    <t>面接場所・持ち物</t>
    <rPh sb="0" eb="2">
      <t>メンセツ</t>
    </rPh>
    <rPh sb="2" eb="4">
      <t>バショ</t>
    </rPh>
    <rPh sb="5" eb="6">
      <t>モ</t>
    </rPh>
    <rPh sb="7" eb="8">
      <t>モノ</t>
    </rPh>
    <phoneticPr fontId="1"/>
  </si>
  <si>
    <t>その他</t>
    <rPh sb="2" eb="3">
      <t>タ</t>
    </rPh>
    <phoneticPr fontId="1"/>
  </si>
  <si>
    <t>会社支給物</t>
    <rPh sb="0" eb="2">
      <t>カイシャ</t>
    </rPh>
    <rPh sb="2" eb="4">
      <t>シキュウ</t>
    </rPh>
    <rPh sb="4" eb="5">
      <t>ブツ</t>
    </rPh>
    <phoneticPr fontId="29"/>
  </si>
  <si>
    <t>勤務時間</t>
    <rPh sb="0" eb="2">
      <t>キンム</t>
    </rPh>
    <rPh sb="2" eb="4">
      <t>ジカン</t>
    </rPh>
    <phoneticPr fontId="29"/>
  </si>
  <si>
    <t>シフトパターン</t>
    <phoneticPr fontId="29"/>
  </si>
  <si>
    <t>１日</t>
    <rPh sb="1" eb="2">
      <t>ニチ</t>
    </rPh>
    <phoneticPr fontId="29"/>
  </si>
  <si>
    <t>時間</t>
    <rPh sb="0" eb="2">
      <t>ジカン</t>
    </rPh>
    <phoneticPr fontId="29"/>
  </si>
  <si>
    <t>１週</t>
    <rPh sb="1" eb="2">
      <t>シュウ</t>
    </rPh>
    <phoneticPr fontId="29"/>
  </si>
  <si>
    <t>休憩時間</t>
    <rPh sb="0" eb="2">
      <t>キュウケイ</t>
    </rPh>
    <rPh sb="2" eb="4">
      <t>ジカン</t>
    </rPh>
    <phoneticPr fontId="29"/>
  </si>
  <si>
    <t>【会社名・店舗名】</t>
    <phoneticPr fontId="29"/>
  </si>
  <si>
    <t>銀行</t>
    <rPh sb="0" eb="2">
      <t>ギンコウ</t>
    </rPh>
    <phoneticPr fontId="29"/>
  </si>
  <si>
    <t>銀行指定がある場合</t>
    <rPh sb="0" eb="2">
      <t>ギンコウ</t>
    </rPh>
    <phoneticPr fontId="29"/>
  </si>
  <si>
    <t>日</t>
    <rPh sb="0" eb="1">
      <t>ニチ</t>
    </rPh>
    <phoneticPr fontId="29"/>
  </si>
  <si>
    <t>週</t>
    <rPh sb="0" eb="1">
      <t>シュウ</t>
    </rPh>
    <phoneticPr fontId="29"/>
  </si>
  <si>
    <t>日／</t>
    <rPh sb="0" eb="1">
      <t>ニチ</t>
    </rPh>
    <phoneticPr fontId="29"/>
  </si>
  <si>
    <r>
      <t>Mail</t>
    </r>
    <r>
      <rPr>
        <b/>
        <sz val="14"/>
        <color theme="1"/>
        <rFont val="ＭＳ Ｐ明朝"/>
        <family val="1"/>
        <charset val="128"/>
      </rPr>
      <t>：</t>
    </r>
    <r>
      <rPr>
        <b/>
        <sz val="14"/>
        <color theme="1"/>
        <rFont val="Times New Roman"/>
        <family val="1"/>
      </rPr>
      <t>info@ieta.o</t>
    </r>
    <r>
      <rPr>
        <b/>
        <sz val="14"/>
        <color theme="1"/>
        <rFont val="ＭＳ Ｐ明朝"/>
        <family val="1"/>
        <charset val="128"/>
      </rPr>
      <t>ｒ</t>
    </r>
    <r>
      <rPr>
        <b/>
        <sz val="14"/>
        <color theme="1"/>
        <rFont val="Times New Roman"/>
        <family val="1"/>
      </rPr>
      <t>.jp</t>
    </r>
    <r>
      <rPr>
        <b/>
        <sz val="14"/>
        <color theme="1"/>
        <rFont val="ＭＳ Ｐ明朝"/>
        <family val="1"/>
        <charset val="128"/>
      </rPr>
      <t>　</t>
    </r>
    <r>
      <rPr>
        <b/>
        <sz val="14"/>
        <color theme="1"/>
        <rFont val="Times New Roman"/>
        <family val="1"/>
      </rPr>
      <t>FAX</t>
    </r>
    <r>
      <rPr>
        <b/>
        <sz val="14"/>
        <color theme="1"/>
        <rFont val="ＭＳ Ｐ明朝"/>
        <family val="1"/>
        <charset val="128"/>
      </rPr>
      <t>：</t>
    </r>
    <r>
      <rPr>
        <b/>
        <sz val="14"/>
        <color theme="1"/>
        <rFont val="Times New Roman"/>
        <family val="1"/>
      </rPr>
      <t>03-5473-1759</t>
    </r>
    <phoneticPr fontId="1"/>
  </si>
  <si>
    <t>級以上</t>
    <rPh sb="0" eb="1">
      <t>キュウ</t>
    </rPh>
    <rPh sb="1" eb="3">
      <t>イジョウ</t>
    </rPh>
    <phoneticPr fontId="29"/>
  </si>
  <si>
    <t>提供</t>
    <rPh sb="0" eb="2">
      <t>テイキョウ</t>
    </rPh>
    <phoneticPr fontId="1"/>
  </si>
  <si>
    <t>提供時間</t>
    <rPh sb="0" eb="2">
      <t>テイキョウ</t>
    </rPh>
    <rPh sb="2" eb="4">
      <t>ジカン</t>
    </rPh>
    <phoneticPr fontId="29"/>
  </si>
  <si>
    <t>1食　　円</t>
    <rPh sb="1" eb="2">
      <t>ショク</t>
    </rPh>
    <rPh sb="4" eb="5">
      <t>エン</t>
    </rPh>
    <phoneticPr fontId="29"/>
  </si>
  <si>
    <t>円まで支給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</si>
</sst>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176" formatCode="##,###&quot;円&quot;"/>
    <numFmt numFmtId="177" formatCode="###,###,###&quot;円&quot;"/>
    <numFmt numFmtId="178" formatCode="###,###&quot;円&quot;"/>
    <numFmt numFmtId="179" formatCode="[$-411]ggge&quot;年&quot;m&quot;月&quot;d&quot;日&quot;;@"/>
    <numFmt numFmtId="180" formatCode="#,##0_);[Red]\(#,##0\)"/>
    <numFmt numFmtId="181" formatCode="#,##0_ "/>
    <numFmt numFmtId="182" formatCode="0_ "/>
  </numFmts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2"/>
      <color rgb="FFC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i/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Times New Roman"/>
      <family val="1"/>
    </font>
    <font>
      <b/>
      <sz val="14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67">
    <xf numFmtId="0" fontId="0" fillId="0" borderId="0" xfId="0">
      <alignment vertical="center"/>
    </xf>
    <xf numFmtId="0" fontId="10" fillId="0" borderId="0" xfId="0" applyFont="1">
      <alignment vertical="center"/>
    </xf>
    <xf numFmtId="58" fontId="10" fillId="0" borderId="0" xfId="0" applyNumberFormat="1" applyFont="1">
      <alignment vertical="center"/>
    </xf>
    <xf numFmtId="0" fontId="11" fillId="0" borderId="0" xfId="0" applyFont="1">
      <alignment vertical="center"/>
    </xf>
    <xf numFmtId="0" fontId="10" fillId="0" borderId="1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0" xfId="0" applyFont="1" applyAlignment="1">
      <alignment horizontal="left" vertical="center" wrapText="1"/>
    </xf>
    <xf numFmtId="177" fontId="10" fillId="0" borderId="3" xfId="0" applyNumberFormat="1" applyFont="1" applyBorder="1" applyAlignment="1">
      <alignment vertical="center" shrinkToFit="1"/>
    </xf>
    <xf numFmtId="177" fontId="10" fillId="0" borderId="4" xfId="0" applyNumberFormat="1" applyFont="1" applyBorder="1" applyAlignment="1">
      <alignment vertical="center" shrinkToFit="1"/>
    </xf>
    <xf numFmtId="177" fontId="10" fillId="0" borderId="5" xfId="0" applyNumberFormat="1" applyFont="1" applyBorder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0" fillId="0" borderId="6" xfId="0" applyFont="1" applyBorder="1" applyAlignment="1">
      <alignment vertical="center" shrinkToFit="1"/>
    </xf>
    <xf numFmtId="177" fontId="10" fillId="0" borderId="0" xfId="0" applyNumberFormat="1" applyFont="1">
      <alignment vertical="center"/>
    </xf>
    <xf numFmtId="5" fontId="13" fillId="0" borderId="0" xfId="0" applyNumberFormat="1" applyFont="1">
      <alignment vertical="center"/>
    </xf>
    <xf numFmtId="0" fontId="3" fillId="0" borderId="7" xfId="0" applyFont="1" applyFill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3" fillId="0" borderId="8" xfId="0" applyFont="1" applyFill="1" applyBorder="1">
      <alignment vertical="center"/>
    </xf>
    <xf numFmtId="0" fontId="15" fillId="0" borderId="8" xfId="0" applyFont="1" applyBorder="1" applyAlignment="1">
      <alignment horizontal="center" vertical="center"/>
    </xf>
    <xf numFmtId="179" fontId="15" fillId="0" borderId="8" xfId="0" applyNumberFormat="1" applyFont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15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80" fontId="0" fillId="2" borderId="11" xfId="0" applyNumberFormat="1" applyFill="1" applyBorder="1">
      <alignment vertical="center"/>
    </xf>
    <xf numFmtId="180" fontId="0" fillId="3" borderId="10" xfId="0" applyNumberFormat="1" applyFill="1" applyBorder="1">
      <alignment vertical="center"/>
    </xf>
    <xf numFmtId="180" fontId="0" fillId="4" borderId="10" xfId="0" applyNumberFormat="1" applyFill="1" applyBorder="1">
      <alignment vertical="center"/>
    </xf>
    <xf numFmtId="181" fontId="0" fillId="5" borderId="12" xfId="0" applyNumberFormat="1" applyFill="1" applyBorder="1">
      <alignment vertical="center"/>
    </xf>
    <xf numFmtId="181" fontId="0" fillId="5" borderId="10" xfId="0" applyNumberFormat="1" applyFill="1" applyBorder="1">
      <alignment vertical="center"/>
    </xf>
    <xf numFmtId="0" fontId="0" fillId="0" borderId="8" xfId="0" applyBorder="1" applyAlignment="1">
      <alignment horizontal="center" vertical="center"/>
    </xf>
    <xf numFmtId="180" fontId="0" fillId="4" borderId="13" xfId="0" applyNumberFormat="1" applyFill="1" applyBorder="1">
      <alignment vertical="center"/>
    </xf>
    <xf numFmtId="180" fontId="0" fillId="2" borderId="8" xfId="0" applyNumberFormat="1" applyFill="1" applyBorder="1">
      <alignment vertical="center"/>
    </xf>
    <xf numFmtId="180" fontId="0" fillId="0" borderId="8" xfId="0" applyNumberFormat="1" applyFill="1" applyBorder="1">
      <alignment vertical="center"/>
    </xf>
    <xf numFmtId="181" fontId="0" fillId="5" borderId="14" xfId="0" applyNumberFormat="1" applyFill="1" applyBorder="1">
      <alignment vertical="center"/>
    </xf>
    <xf numFmtId="181" fontId="0" fillId="5" borderId="8" xfId="0" applyNumberFormat="1" applyFill="1" applyBorder="1">
      <alignment vertical="center"/>
    </xf>
    <xf numFmtId="0" fontId="0" fillId="0" borderId="15" xfId="0" applyBorder="1" applyAlignment="1">
      <alignment horizontal="center" vertical="center"/>
    </xf>
    <xf numFmtId="180" fontId="0" fillId="0" borderId="0" xfId="0" applyNumberFormat="1">
      <alignment vertical="center"/>
    </xf>
    <xf numFmtId="181" fontId="0" fillId="0" borderId="8" xfId="0" applyNumberFormat="1" applyBorder="1">
      <alignment vertical="center"/>
    </xf>
    <xf numFmtId="181" fontId="0" fillId="0" borderId="10" xfId="0" applyNumberFormat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81" fontId="0" fillId="0" borderId="8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18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>
      <alignment vertical="center"/>
    </xf>
    <xf numFmtId="177" fontId="10" fillId="0" borderId="0" xfId="0" applyNumberFormat="1" applyFont="1" applyBorder="1" applyAlignment="1">
      <alignment horizontal="right" vertical="center" shrinkToFit="1"/>
    </xf>
    <xf numFmtId="177" fontId="10" fillId="0" borderId="16" xfId="0" applyNumberFormat="1" applyFont="1" applyBorder="1" applyAlignment="1">
      <alignment horizontal="right" vertical="center" shrinkToFit="1"/>
    </xf>
    <xf numFmtId="0" fontId="17" fillId="0" borderId="17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80" fontId="9" fillId="0" borderId="18" xfId="0" applyNumberFormat="1" applyFont="1" applyBorder="1" applyAlignment="1">
      <alignment horizontal="center" vertical="center"/>
    </xf>
    <xf numFmtId="180" fontId="0" fillId="4" borderId="13" xfId="0" applyNumberFormat="1" applyFill="1" applyBorder="1" applyAlignment="1">
      <alignment horizontal="center" vertical="center" shrinkToFit="1"/>
    </xf>
    <xf numFmtId="180" fontId="9" fillId="0" borderId="9" xfId="0" applyNumberFormat="1" applyFont="1" applyBorder="1" applyAlignment="1">
      <alignment horizontal="center" vertical="center"/>
    </xf>
    <xf numFmtId="180" fontId="0" fillId="2" borderId="8" xfId="0" applyNumberFormat="1" applyFill="1" applyBorder="1" applyAlignment="1">
      <alignment horizontal="center" vertical="center" shrinkToFit="1"/>
    </xf>
    <xf numFmtId="180" fontId="0" fillId="0" borderId="15" xfId="0" applyNumberFormat="1" applyBorder="1" applyAlignment="1">
      <alignment horizontal="center" vertical="center"/>
    </xf>
    <xf numFmtId="180" fontId="0" fillId="3" borderId="10" xfId="0" applyNumberFormat="1" applyFill="1" applyBorder="1" applyAlignment="1">
      <alignment horizontal="center" vertical="center" shrinkToFit="1"/>
    </xf>
    <xf numFmtId="180" fontId="0" fillId="4" borderId="10" xfId="0" applyNumberFormat="1" applyFill="1" applyBorder="1" applyAlignment="1">
      <alignment horizontal="center" vertical="center" shrinkToFit="1"/>
    </xf>
    <xf numFmtId="180" fontId="9" fillId="0" borderId="6" xfId="0" applyNumberFormat="1" applyFont="1" applyBorder="1" applyAlignment="1">
      <alignment horizontal="center" vertical="center"/>
    </xf>
    <xf numFmtId="180" fontId="0" fillId="2" borderId="11" xfId="0" applyNumberFormat="1" applyFill="1" applyBorder="1" applyAlignment="1">
      <alignment horizontal="center" vertical="center" shrinkToFit="1"/>
    </xf>
    <xf numFmtId="180" fontId="0" fillId="0" borderId="9" xfId="0" applyNumberFormat="1" applyBorder="1" applyAlignment="1">
      <alignment horizontal="center" vertical="center"/>
    </xf>
    <xf numFmtId="180" fontId="0" fillId="0" borderId="8" xfId="0" applyNumberFormat="1" applyFill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shrinkToFit="1"/>
    </xf>
    <xf numFmtId="180" fontId="0" fillId="0" borderId="10" xfId="0" applyNumberFormat="1" applyFill="1" applyBorder="1">
      <alignment vertical="center"/>
    </xf>
    <xf numFmtId="180" fontId="0" fillId="0" borderId="15" xfId="0" applyNumberFormat="1" applyBorder="1" applyAlignment="1">
      <alignment horizontal="center" vertical="center" wrapText="1"/>
    </xf>
    <xf numFmtId="180" fontId="0" fillId="0" borderId="9" xfId="0" applyNumberFormat="1" applyFill="1" applyBorder="1">
      <alignment vertical="center"/>
    </xf>
    <xf numFmtId="181" fontId="0" fillId="5" borderId="19" xfId="0" applyNumberFormat="1" applyFill="1" applyBorder="1">
      <alignment vertical="center"/>
    </xf>
    <xf numFmtId="181" fontId="0" fillId="5" borderId="9" xfId="0" applyNumberFormat="1" applyFill="1" applyBorder="1">
      <alignment vertical="center"/>
    </xf>
    <xf numFmtId="181" fontId="0" fillId="0" borderId="9" xfId="0" applyNumberFormat="1" applyBorder="1">
      <alignment vertical="center"/>
    </xf>
    <xf numFmtId="182" fontId="13" fillId="0" borderId="0" xfId="0" applyNumberFormat="1" applyFo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6" borderId="14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180" fontId="9" fillId="0" borderId="1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177" fontId="10" fillId="0" borderId="4" xfId="0" applyNumberFormat="1" applyFont="1" applyBorder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distributed" vertical="center"/>
    </xf>
    <xf numFmtId="0" fontId="12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distributed" vertical="center"/>
    </xf>
    <xf numFmtId="0" fontId="12" fillId="0" borderId="28" xfId="0" applyFont="1" applyBorder="1">
      <alignment vertical="center"/>
    </xf>
    <xf numFmtId="0" fontId="10" fillId="0" borderId="25" xfId="0" applyFont="1" applyBorder="1" applyAlignment="1">
      <alignment horizontal="distributed" vertical="distributed"/>
    </xf>
    <xf numFmtId="0" fontId="10" fillId="0" borderId="29" xfId="0" applyFont="1" applyBorder="1" applyAlignment="1">
      <alignment horizontal="distributed" vertical="distributed"/>
    </xf>
    <xf numFmtId="0" fontId="10" fillId="0" borderId="30" xfId="0" applyFont="1" applyBorder="1" applyAlignment="1">
      <alignment horizontal="distributed" vertical="center"/>
    </xf>
    <xf numFmtId="177" fontId="10" fillId="0" borderId="31" xfId="0" applyNumberFormat="1" applyFont="1" applyBorder="1" applyAlignment="1">
      <alignment vertical="center" shrinkToFit="1"/>
    </xf>
    <xf numFmtId="0" fontId="10" fillId="0" borderId="32" xfId="0" applyFont="1" applyBorder="1" applyAlignment="1">
      <alignment vertical="center" shrinkToFit="1"/>
    </xf>
    <xf numFmtId="0" fontId="12" fillId="0" borderId="33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34" xfId="0" applyFont="1" applyBorder="1" applyAlignment="1">
      <alignment horizontal="distributed" vertical="distributed"/>
    </xf>
    <xf numFmtId="0" fontId="10" fillId="0" borderId="26" xfId="0" applyFont="1" applyBorder="1" applyAlignment="1">
      <alignment vertical="center" shrinkToFit="1"/>
    </xf>
    <xf numFmtId="0" fontId="10" fillId="0" borderId="30" xfId="0" applyFont="1" applyBorder="1" applyAlignment="1">
      <alignment horizontal="distributed" vertical="distributed"/>
    </xf>
    <xf numFmtId="0" fontId="10" fillId="0" borderId="33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9" fillId="0" borderId="23" xfId="0" applyFont="1" applyBorder="1" applyAlignment="1">
      <alignment horizontal="center" vertical="center" shrinkToFit="1"/>
    </xf>
    <xf numFmtId="0" fontId="18" fillId="0" borderId="30" xfId="0" applyFont="1" applyBorder="1" applyAlignment="1">
      <alignment vertical="distributed"/>
    </xf>
    <xf numFmtId="0" fontId="18" fillId="0" borderId="0" xfId="0" applyFont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 shrinkToFit="1"/>
    </xf>
    <xf numFmtId="0" fontId="3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12" fillId="7" borderId="39" xfId="0" applyFont="1" applyFill="1" applyBorder="1" applyAlignment="1">
      <alignment vertical="center"/>
    </xf>
    <xf numFmtId="0" fontId="12" fillId="0" borderId="39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left" vertical="center" indent="1"/>
    </xf>
    <xf numFmtId="0" fontId="12" fillId="0" borderId="39" xfId="0" applyFont="1" applyBorder="1" applyAlignment="1">
      <alignment horizontal="center" vertical="center" shrinkToFit="1"/>
    </xf>
    <xf numFmtId="0" fontId="12" fillId="7" borderId="39" xfId="0" applyFont="1" applyFill="1" applyBorder="1" applyAlignment="1">
      <alignment horizontal="center" vertical="center" shrinkToFit="1"/>
    </xf>
    <xf numFmtId="0" fontId="12" fillId="7" borderId="39" xfId="0" applyFont="1" applyFill="1" applyBorder="1" applyAlignment="1">
      <alignment vertical="center" shrinkToFit="1"/>
    </xf>
    <xf numFmtId="0" fontId="16" fillId="0" borderId="0" xfId="0" applyFont="1" applyBorder="1" applyAlignment="1"/>
    <xf numFmtId="0" fontId="12" fillId="7" borderId="57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10" fillId="7" borderId="37" xfId="0" applyFont="1" applyFill="1" applyBorder="1" applyAlignment="1">
      <alignment horizontal="center" vertical="center" shrinkToFit="1"/>
    </xf>
    <xf numFmtId="0" fontId="10" fillId="7" borderId="37" xfId="0" applyFont="1" applyFill="1" applyBorder="1" applyAlignment="1">
      <alignment horizontal="left" vertical="center" shrinkToFit="1"/>
    </xf>
    <xf numFmtId="0" fontId="10" fillId="7" borderId="38" xfId="0" applyFont="1" applyFill="1" applyBorder="1" applyAlignment="1">
      <alignment horizontal="center" vertical="center" shrinkToFit="1"/>
    </xf>
    <xf numFmtId="0" fontId="12" fillId="7" borderId="21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36" xfId="0" applyFont="1" applyFill="1" applyBorder="1" applyAlignment="1">
      <alignment vertical="center"/>
    </xf>
    <xf numFmtId="0" fontId="12" fillId="7" borderId="3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181" fontId="12" fillId="0" borderId="36" xfId="0" applyNumberFormat="1" applyFont="1" applyBorder="1" applyAlignment="1">
      <alignment horizontal="center" vertical="center"/>
    </xf>
    <xf numFmtId="181" fontId="12" fillId="0" borderId="13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6" fillId="7" borderId="56" xfId="0" applyFont="1" applyFill="1" applyBorder="1" applyAlignment="1">
      <alignment horizontal="center" vertical="center" shrinkToFit="1"/>
    </xf>
    <xf numFmtId="0" fontId="16" fillId="7" borderId="39" xfId="0" applyFont="1" applyFill="1" applyBorder="1" applyAlignment="1">
      <alignment horizontal="center" vertical="center" shrinkToFit="1"/>
    </xf>
    <xf numFmtId="0" fontId="16" fillId="7" borderId="56" xfId="0" applyFont="1" applyFill="1" applyBorder="1" applyAlignment="1">
      <alignment horizontal="center" vertical="center" wrapText="1"/>
    </xf>
    <xf numFmtId="0" fontId="16" fillId="7" borderId="39" xfId="0" applyFont="1" applyFill="1" applyBorder="1" applyAlignment="1">
      <alignment horizontal="center" vertical="center" wrapText="1"/>
    </xf>
    <xf numFmtId="181" fontId="37" fillId="0" borderId="39" xfId="0" applyNumberFormat="1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20" fillId="7" borderId="39" xfId="0" applyFont="1" applyFill="1" applyBorder="1" applyAlignment="1">
      <alignment horizontal="left" vertical="center"/>
    </xf>
    <xf numFmtId="0" fontId="20" fillId="7" borderId="57" xfId="0" applyFont="1" applyFill="1" applyBorder="1" applyAlignment="1">
      <alignment horizontal="left" vertical="center"/>
    </xf>
    <xf numFmtId="0" fontId="10" fillId="0" borderId="39" xfId="0" applyFont="1" applyBorder="1" applyAlignment="1">
      <alignment horizontal="left" vertical="center" indent="1"/>
    </xf>
    <xf numFmtId="0" fontId="10" fillId="0" borderId="57" xfId="0" applyFont="1" applyBorder="1" applyAlignment="1">
      <alignment horizontal="left" vertical="center" indent="1"/>
    </xf>
    <xf numFmtId="0" fontId="12" fillId="0" borderId="39" xfId="0" applyFont="1" applyBorder="1" applyAlignment="1">
      <alignment horizontal="left" vertical="center" indent="1"/>
    </xf>
    <xf numFmtId="0" fontId="12" fillId="0" borderId="57" xfId="0" applyFont="1" applyBorder="1" applyAlignment="1">
      <alignment horizontal="left" vertical="center" indent="1"/>
    </xf>
    <xf numFmtId="0" fontId="12" fillId="7" borderId="39" xfId="0" applyFont="1" applyFill="1" applyBorder="1" applyAlignment="1">
      <alignment horizontal="left" vertical="center" indent="1"/>
    </xf>
    <xf numFmtId="0" fontId="12" fillId="7" borderId="57" xfId="0" applyFont="1" applyFill="1" applyBorder="1" applyAlignment="1">
      <alignment horizontal="left" vertical="center" indent="1"/>
    </xf>
    <xf numFmtId="0" fontId="12" fillId="0" borderId="39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18" fillId="7" borderId="56" xfId="0" applyFont="1" applyFill="1" applyBorder="1" applyAlignment="1">
      <alignment horizontal="center" vertical="center" wrapText="1"/>
    </xf>
    <xf numFmtId="0" fontId="18" fillId="7" borderId="39" xfId="0" applyFont="1" applyFill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/>
    </xf>
    <xf numFmtId="0" fontId="22" fillId="7" borderId="54" xfId="0" applyFont="1" applyFill="1" applyBorder="1" applyAlignment="1">
      <alignment horizontal="center" vertical="center"/>
    </xf>
    <xf numFmtId="0" fontId="22" fillId="7" borderId="4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shrinkToFit="1"/>
    </xf>
    <xf numFmtId="0" fontId="16" fillId="7" borderId="50" xfId="0" applyFont="1" applyFill="1" applyBorder="1" applyAlignment="1">
      <alignment horizontal="center" vertical="center" shrinkToFit="1"/>
    </xf>
    <xf numFmtId="0" fontId="16" fillId="7" borderId="53" xfId="0" applyFont="1" applyFill="1" applyBorder="1" applyAlignment="1">
      <alignment horizontal="center" vertical="center" shrinkToFit="1"/>
    </xf>
    <xf numFmtId="0" fontId="16" fillId="7" borderId="56" xfId="0" applyFont="1" applyFill="1" applyBorder="1" applyAlignment="1">
      <alignment horizontal="center" vertical="center" wrapText="1" shrinkToFit="1"/>
    </xf>
    <xf numFmtId="0" fontId="16" fillId="7" borderId="39" xfId="0" applyFont="1" applyFill="1" applyBorder="1" applyAlignment="1">
      <alignment horizontal="center" vertical="center" wrapText="1" shrinkToFit="1"/>
    </xf>
    <xf numFmtId="0" fontId="37" fillId="0" borderId="39" xfId="0" applyFont="1" applyBorder="1" applyAlignment="1">
      <alignment horizontal="center" vertical="center"/>
    </xf>
    <xf numFmtId="0" fontId="18" fillId="7" borderId="56" xfId="0" applyFont="1" applyFill="1" applyBorder="1" applyAlignment="1">
      <alignment horizontal="center" vertical="center" shrinkToFit="1"/>
    </xf>
    <xf numFmtId="0" fontId="18" fillId="7" borderId="39" xfId="0" applyFont="1" applyFill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/>
    </xf>
    <xf numFmtId="0" fontId="36" fillId="7" borderId="56" xfId="0" applyFont="1" applyFill="1" applyBorder="1" applyAlignment="1">
      <alignment horizontal="center" vertical="center" wrapText="1"/>
    </xf>
    <xf numFmtId="0" fontId="36" fillId="7" borderId="39" xfId="0" applyFont="1" applyFill="1" applyBorder="1" applyAlignment="1">
      <alignment horizontal="center" vertical="center"/>
    </xf>
    <xf numFmtId="0" fontId="12" fillId="0" borderId="53" xfId="0" applyFont="1" applyBorder="1" applyAlignment="1">
      <alignment horizontal="left" vertical="center" indent="1"/>
    </xf>
    <xf numFmtId="0" fontId="12" fillId="0" borderId="52" xfId="0" applyFont="1" applyBorder="1" applyAlignment="1">
      <alignment horizontal="left" vertical="center" indent="1"/>
    </xf>
    <xf numFmtId="0" fontId="8" fillId="0" borderId="35" xfId="1" applyBorder="1" applyAlignment="1">
      <alignment horizontal="center" vertical="center"/>
    </xf>
    <xf numFmtId="0" fontId="8" fillId="0" borderId="18" xfId="1" applyBorder="1" applyAlignment="1">
      <alignment horizontal="center" vertical="center"/>
    </xf>
    <xf numFmtId="0" fontId="8" fillId="0" borderId="40" xfId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37" fillId="0" borderId="57" xfId="0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/>
    </xf>
    <xf numFmtId="0" fontId="10" fillId="0" borderId="57" xfId="0" applyFont="1" applyBorder="1" applyAlignment="1">
      <alignment horizontal="left" vertical="top"/>
    </xf>
    <xf numFmtId="181" fontId="23" fillId="0" borderId="39" xfId="0" applyNumberFormat="1" applyFont="1" applyBorder="1" applyAlignment="1">
      <alignment horizontal="center" vertical="center"/>
    </xf>
    <xf numFmtId="0" fontId="18" fillId="7" borderId="49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left" vertical="center" indent="1"/>
    </xf>
    <xf numFmtId="0" fontId="10" fillId="0" borderId="51" xfId="0" applyFont="1" applyBorder="1" applyAlignment="1">
      <alignment horizontal="left" vertical="center" indent="1"/>
    </xf>
    <xf numFmtId="0" fontId="16" fillId="7" borderId="56" xfId="0" applyFont="1" applyFill="1" applyBorder="1" applyAlignment="1">
      <alignment horizontal="center" vertical="center"/>
    </xf>
    <xf numFmtId="0" fontId="16" fillId="7" borderId="39" xfId="0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 shrinkToFit="1"/>
    </xf>
    <xf numFmtId="0" fontId="12" fillId="7" borderId="57" xfId="0" applyFont="1" applyFill="1" applyBorder="1" applyAlignment="1">
      <alignment horizontal="center" vertical="center" shrinkToFit="1"/>
    </xf>
    <xf numFmtId="0" fontId="12" fillId="7" borderId="3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0" fillId="7" borderId="53" xfId="0" applyFont="1" applyFill="1" applyBorder="1" applyAlignment="1">
      <alignment horizontal="center" vertical="center" wrapText="1"/>
    </xf>
    <xf numFmtId="0" fontId="30" fillId="7" borderId="52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left" vertical="center" indent="1" shrinkToFit="1"/>
    </xf>
    <xf numFmtId="0" fontId="12" fillId="0" borderId="57" xfId="0" applyFont="1" applyBorder="1" applyAlignment="1">
      <alignment horizontal="left" vertical="center" indent="1" shrinkToFit="1"/>
    </xf>
    <xf numFmtId="0" fontId="23" fillId="0" borderId="39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top"/>
    </xf>
    <xf numFmtId="0" fontId="12" fillId="0" borderId="57" xfId="0" applyFont="1" applyBorder="1" applyAlignment="1">
      <alignment horizontal="center" vertical="center"/>
    </xf>
    <xf numFmtId="0" fontId="18" fillId="7" borderId="56" xfId="0" applyFont="1" applyFill="1" applyBorder="1" applyAlignment="1">
      <alignment horizontal="center" vertical="center"/>
    </xf>
    <xf numFmtId="0" fontId="22" fillId="7" borderId="54" xfId="0" applyFont="1" applyFill="1" applyBorder="1" applyAlignment="1">
      <alignment horizontal="center" vertical="center" wrapText="1"/>
    </xf>
    <xf numFmtId="0" fontId="16" fillId="7" borderId="49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0" fontId="10" fillId="0" borderId="45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right" vertical="center" shrinkToFit="1"/>
    </xf>
    <xf numFmtId="177" fontId="10" fillId="0" borderId="43" xfId="0" applyNumberFormat="1" applyFont="1" applyBorder="1" applyAlignment="1">
      <alignment horizontal="right" vertical="center" shrinkToFit="1"/>
    </xf>
    <xf numFmtId="0" fontId="27" fillId="0" borderId="0" xfId="0" applyFont="1" applyAlignment="1">
      <alignment horizontal="center" vertical="center"/>
    </xf>
    <xf numFmtId="0" fontId="12" fillId="0" borderId="46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left" vertical="top" wrapText="1"/>
    </xf>
    <xf numFmtId="176" fontId="10" fillId="0" borderId="2" xfId="0" applyNumberFormat="1" applyFont="1" applyBorder="1" applyAlignment="1">
      <alignment horizontal="right" vertical="center" shrinkToFit="1"/>
    </xf>
    <xf numFmtId="176" fontId="10" fillId="0" borderId="41" xfId="0" applyNumberFormat="1" applyFont="1" applyBorder="1" applyAlignment="1">
      <alignment horizontal="right" vertical="center" shrinkToFit="1"/>
    </xf>
    <xf numFmtId="0" fontId="2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178" fontId="18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77" fontId="10" fillId="0" borderId="32" xfId="0" applyNumberFormat="1" applyFont="1" applyBorder="1" applyAlignment="1">
      <alignment horizontal="right" vertical="center" shrinkToFit="1"/>
    </xf>
    <xf numFmtId="177" fontId="0" fillId="0" borderId="44" xfId="0" applyNumberFormat="1" applyBorder="1" applyAlignment="1">
      <alignment horizontal="right" vertical="center" shrinkToFit="1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77" fontId="19" fillId="0" borderId="45" xfId="0" applyNumberFormat="1" applyFont="1" applyBorder="1" applyAlignment="1">
      <alignment horizontal="center" vertical="center"/>
    </xf>
    <xf numFmtId="177" fontId="19" fillId="0" borderId="24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right" vertical="center" shrinkToFit="1"/>
    </xf>
    <xf numFmtId="177" fontId="0" fillId="0" borderId="41" xfId="0" applyNumberFormat="1" applyBorder="1" applyAlignment="1">
      <alignment horizontal="right" vertical="center" shrinkToFit="1"/>
    </xf>
    <xf numFmtId="176" fontId="10" fillId="0" borderId="32" xfId="0" applyNumberFormat="1" applyFont="1" applyBorder="1" applyAlignment="1">
      <alignment horizontal="right" vertical="center" shrinkToFit="1"/>
    </xf>
    <xf numFmtId="176" fontId="10" fillId="0" borderId="44" xfId="0" applyNumberFormat="1" applyFont="1" applyBorder="1" applyAlignment="1">
      <alignment horizontal="right" vertical="center" shrinkToFit="1"/>
    </xf>
    <xf numFmtId="0" fontId="10" fillId="0" borderId="0" xfId="0" applyFont="1" applyBorder="1" applyAlignment="1">
      <alignment horizontal="left" vertical="center"/>
    </xf>
    <xf numFmtId="176" fontId="18" fillId="0" borderId="48" xfId="0" applyNumberFormat="1" applyFont="1" applyBorder="1" applyAlignment="1">
      <alignment horizontal="center" vertical="center"/>
    </xf>
    <xf numFmtId="176" fontId="18" fillId="0" borderId="33" xfId="0" applyNumberFormat="1" applyFont="1" applyBorder="1" applyAlignment="1">
      <alignment horizontal="center" vertical="center"/>
    </xf>
  </cellXfs>
  <cellStyles count="4">
    <cellStyle name="ハイパーリンク" xfId="1" builtinId="8"/>
    <cellStyle name="通貨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85725</xdr:rowOff>
        </xdr:from>
        <xdr:to>
          <xdr:col>5</xdr:col>
          <xdr:colOff>504825</xdr:colOff>
          <xdr:row>24</xdr:row>
          <xdr:rowOff>266700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1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10</xdr:row>
          <xdr:rowOff>57150</xdr:rowOff>
        </xdr:from>
        <xdr:to>
          <xdr:col>3</xdr:col>
          <xdr:colOff>314325</xdr:colOff>
          <xdr:row>10</xdr:row>
          <xdr:rowOff>295275</xdr:rowOff>
        </xdr:to>
        <xdr:sp macro="" textlink="">
          <xdr:nvSpPr>
            <xdr:cNvPr id="15501" name="Check Box 141" hidden="1">
              <a:extLst>
                <a:ext uri="{63B3BB69-23CF-44E3-9099-C40C66FF867C}">
                  <a14:compatExt spid="_x0000_s15501"/>
                </a:ext>
                <a:ext uri="{FF2B5EF4-FFF2-40B4-BE49-F238E27FC236}">
                  <a16:creationId xmlns:a16="http://schemas.microsoft.com/office/drawing/2014/main" id="{00000000-0008-0000-0100-00008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10</xdr:row>
          <xdr:rowOff>57150</xdr:rowOff>
        </xdr:from>
        <xdr:to>
          <xdr:col>5</xdr:col>
          <xdr:colOff>333375</xdr:colOff>
          <xdr:row>10</xdr:row>
          <xdr:rowOff>295275</xdr:rowOff>
        </xdr:to>
        <xdr:sp macro="" textlink="">
          <xdr:nvSpPr>
            <xdr:cNvPr id="15502" name="Check Box 142" hidden="1">
              <a:extLst>
                <a:ext uri="{63B3BB69-23CF-44E3-9099-C40C66FF867C}">
                  <a14:compatExt spid="_x0000_s15502"/>
                </a:ext>
                <a:ext uri="{FF2B5EF4-FFF2-40B4-BE49-F238E27FC236}">
                  <a16:creationId xmlns:a16="http://schemas.microsoft.com/office/drawing/2014/main" id="{00000000-0008-0000-0100-00008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10</xdr:row>
          <xdr:rowOff>57150</xdr:rowOff>
        </xdr:from>
        <xdr:to>
          <xdr:col>6</xdr:col>
          <xdr:colOff>542925</xdr:colOff>
          <xdr:row>10</xdr:row>
          <xdr:rowOff>295275</xdr:rowOff>
        </xdr:to>
        <xdr:sp macro="" textlink="">
          <xdr:nvSpPr>
            <xdr:cNvPr id="15503" name="Check Box 143" hidden="1">
              <a:extLst>
                <a:ext uri="{63B3BB69-23CF-44E3-9099-C40C66FF867C}">
                  <a14:compatExt spid="_x0000_s15503"/>
                </a:ext>
                <a:ext uri="{FF2B5EF4-FFF2-40B4-BE49-F238E27FC236}">
                  <a16:creationId xmlns:a16="http://schemas.microsoft.com/office/drawing/2014/main" id="{00000000-0008-0000-0100-00008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704850</xdr:colOff>
          <xdr:row>10</xdr:row>
          <xdr:rowOff>57150</xdr:rowOff>
        </xdr:from>
        <xdr:to>
          <xdr:col>8</xdr:col>
          <xdr:colOff>428625</xdr:colOff>
          <xdr:row>10</xdr:row>
          <xdr:rowOff>295275</xdr:rowOff>
        </xdr:to>
        <xdr:sp macro="" textlink="">
          <xdr:nvSpPr>
            <xdr:cNvPr id="15504" name="Check Box 144" hidden="1">
              <a:extLst>
                <a:ext uri="{63B3BB69-23CF-44E3-9099-C40C66FF867C}">
                  <a14:compatExt spid="_x0000_s15504"/>
                </a:ext>
                <a:ext uri="{FF2B5EF4-FFF2-40B4-BE49-F238E27FC236}">
                  <a16:creationId xmlns:a16="http://schemas.microsoft.com/office/drawing/2014/main" id="{00000000-0008-0000-0100-00009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担当者携帯電話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21</xdr:row>
          <xdr:rowOff>47625</xdr:rowOff>
        </xdr:from>
        <xdr:to>
          <xdr:col>5</xdr:col>
          <xdr:colOff>104775</xdr:colOff>
          <xdr:row>21</xdr:row>
          <xdr:rowOff>285750</xdr:rowOff>
        </xdr:to>
        <xdr:sp macro="" textlink="">
          <xdr:nvSpPr>
            <xdr:cNvPr id="15507" name="Check Box 147" hidden="1">
              <a:extLst>
                <a:ext uri="{63B3BB69-23CF-44E3-9099-C40C66FF867C}">
                  <a14:compatExt spid="_x0000_s15507"/>
                </a:ext>
                <a:ext uri="{FF2B5EF4-FFF2-40B4-BE49-F238E27FC236}">
                  <a16:creationId xmlns:a16="http://schemas.microsoft.com/office/drawing/2014/main" id="{00000000-0008-0000-0100-00009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21</xdr:row>
          <xdr:rowOff>47625</xdr:rowOff>
        </xdr:from>
        <xdr:to>
          <xdr:col>6</xdr:col>
          <xdr:colOff>57150</xdr:colOff>
          <xdr:row>21</xdr:row>
          <xdr:rowOff>285750</xdr:rowOff>
        </xdr:to>
        <xdr:sp macro="" textlink="">
          <xdr:nvSpPr>
            <xdr:cNvPr id="15508" name="Check Box 148" hidden="1">
              <a:extLst>
                <a:ext uri="{63B3BB69-23CF-44E3-9099-C40C66FF867C}">
                  <a14:compatExt spid="_x0000_s15508"/>
                </a:ext>
                <a:ext uri="{FF2B5EF4-FFF2-40B4-BE49-F238E27FC236}">
                  <a16:creationId xmlns:a16="http://schemas.microsoft.com/office/drawing/2014/main" id="{00000000-0008-0000-0100-00009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24</xdr:row>
          <xdr:rowOff>95250</xdr:rowOff>
        </xdr:from>
        <xdr:to>
          <xdr:col>6</xdr:col>
          <xdr:colOff>419100</xdr:colOff>
          <xdr:row>24</xdr:row>
          <xdr:rowOff>266700</xdr:rowOff>
        </xdr:to>
        <xdr:sp macro="" textlink="">
          <xdr:nvSpPr>
            <xdr:cNvPr id="15512" name="Check Box 152" hidden="1">
              <a:extLst>
                <a:ext uri="{63B3BB69-23CF-44E3-9099-C40C66FF867C}">
                  <a14:compatExt spid="_x0000_s15512"/>
                </a:ext>
                <a:ext uri="{FF2B5EF4-FFF2-40B4-BE49-F238E27FC236}">
                  <a16:creationId xmlns:a16="http://schemas.microsoft.com/office/drawing/2014/main" id="{00000000-0008-0000-0100-00009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無料あり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33</xdr:row>
          <xdr:rowOff>85725</xdr:rowOff>
        </xdr:from>
        <xdr:to>
          <xdr:col>5</xdr:col>
          <xdr:colOff>400050</xdr:colOff>
          <xdr:row>33</xdr:row>
          <xdr:rowOff>247650</xdr:rowOff>
        </xdr:to>
        <xdr:sp macro="" textlink="">
          <xdr:nvSpPr>
            <xdr:cNvPr id="15514" name="Check Box 154" hidden="1">
              <a:extLst>
                <a:ext uri="{63B3BB69-23CF-44E3-9099-C40C66FF867C}">
                  <a14:compatExt spid="_x0000_s15514"/>
                </a:ext>
                <a:ext uri="{FF2B5EF4-FFF2-40B4-BE49-F238E27FC236}">
                  <a16:creationId xmlns:a16="http://schemas.microsoft.com/office/drawing/2014/main" id="{00000000-0008-0000-0100-00009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33</xdr:row>
          <xdr:rowOff>85725</xdr:rowOff>
        </xdr:from>
        <xdr:to>
          <xdr:col>6</xdr:col>
          <xdr:colOff>476250</xdr:colOff>
          <xdr:row>33</xdr:row>
          <xdr:rowOff>257175</xdr:rowOff>
        </xdr:to>
        <xdr:sp macro="" textlink="">
          <xdr:nvSpPr>
            <xdr:cNvPr id="15515" name="Check Box 155" hidden="1">
              <a:extLst>
                <a:ext uri="{63B3BB69-23CF-44E3-9099-C40C66FF867C}">
                  <a14:compatExt spid="_x0000_s15515"/>
                </a:ext>
                <a:ext uri="{FF2B5EF4-FFF2-40B4-BE49-F238E27FC236}">
                  <a16:creationId xmlns:a16="http://schemas.microsoft.com/office/drawing/2014/main" id="{00000000-0008-0000-0100-00009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36</xdr:row>
          <xdr:rowOff>76200</xdr:rowOff>
        </xdr:from>
        <xdr:to>
          <xdr:col>4</xdr:col>
          <xdr:colOff>19050</xdr:colOff>
          <xdr:row>36</xdr:row>
          <xdr:rowOff>276225</xdr:rowOff>
        </xdr:to>
        <xdr:sp macro="" textlink="">
          <xdr:nvSpPr>
            <xdr:cNvPr id="15528" name="Check Box 168" hidden="1">
              <a:extLst>
                <a:ext uri="{63B3BB69-23CF-44E3-9099-C40C66FF867C}">
                  <a14:compatExt spid="_x0000_s15528"/>
                </a:ext>
                <a:ext uri="{FF2B5EF4-FFF2-40B4-BE49-F238E27FC236}">
                  <a16:creationId xmlns:a16="http://schemas.microsoft.com/office/drawing/2014/main" id="{00000000-0008-0000-0100-0000A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　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36</xdr:row>
          <xdr:rowOff>76200</xdr:rowOff>
        </xdr:from>
        <xdr:to>
          <xdr:col>2</xdr:col>
          <xdr:colOff>504825</xdr:colOff>
          <xdr:row>36</xdr:row>
          <xdr:rowOff>276225</xdr:rowOff>
        </xdr:to>
        <xdr:sp macro="" textlink="">
          <xdr:nvSpPr>
            <xdr:cNvPr id="15529" name="Check Box 169" hidden="1">
              <a:extLst>
                <a:ext uri="{63B3BB69-23CF-44E3-9099-C40C66FF867C}">
                  <a14:compatExt spid="_x0000_s15529"/>
                </a:ext>
                <a:ext uri="{FF2B5EF4-FFF2-40B4-BE49-F238E27FC236}">
                  <a16:creationId xmlns:a16="http://schemas.microsoft.com/office/drawing/2014/main" id="{00000000-0008-0000-0100-0000A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</xdr:row>
          <xdr:rowOff>47625</xdr:rowOff>
        </xdr:from>
        <xdr:to>
          <xdr:col>2</xdr:col>
          <xdr:colOff>495300</xdr:colOff>
          <xdr:row>18</xdr:row>
          <xdr:rowOff>295275</xdr:rowOff>
        </xdr:to>
        <xdr:sp macro="" textlink="">
          <xdr:nvSpPr>
            <xdr:cNvPr id="15539" name="Check Box 179" hidden="1">
              <a:extLst>
                <a:ext uri="{63B3BB69-23CF-44E3-9099-C40C66FF867C}">
                  <a14:compatExt spid="_x0000_s15539"/>
                </a:ext>
                <a:ext uri="{FF2B5EF4-FFF2-40B4-BE49-F238E27FC236}">
                  <a16:creationId xmlns:a16="http://schemas.microsoft.com/office/drawing/2014/main" id="{00000000-0008-0000-0100-0000B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18</xdr:row>
          <xdr:rowOff>47625</xdr:rowOff>
        </xdr:from>
        <xdr:to>
          <xdr:col>3</xdr:col>
          <xdr:colOff>95250</xdr:colOff>
          <xdr:row>18</xdr:row>
          <xdr:rowOff>295275</xdr:rowOff>
        </xdr:to>
        <xdr:sp macro="" textlink="">
          <xdr:nvSpPr>
            <xdr:cNvPr id="15541" name="Check Box 181" hidden="1">
              <a:extLst>
                <a:ext uri="{63B3BB69-23CF-44E3-9099-C40C66FF867C}">
                  <a14:compatExt spid="_x0000_s15541"/>
                </a:ext>
                <a:ext uri="{FF2B5EF4-FFF2-40B4-BE49-F238E27FC236}">
                  <a16:creationId xmlns:a16="http://schemas.microsoft.com/office/drawing/2014/main" id="{00000000-0008-0000-0100-0000B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18</xdr:row>
          <xdr:rowOff>47625</xdr:rowOff>
        </xdr:from>
        <xdr:to>
          <xdr:col>3</xdr:col>
          <xdr:colOff>457200</xdr:colOff>
          <xdr:row>18</xdr:row>
          <xdr:rowOff>295275</xdr:rowOff>
        </xdr:to>
        <xdr:sp macro="" textlink="">
          <xdr:nvSpPr>
            <xdr:cNvPr id="15542" name="Check Box 182" hidden="1">
              <a:extLst>
                <a:ext uri="{63B3BB69-23CF-44E3-9099-C40C66FF867C}">
                  <a14:compatExt spid="_x0000_s15542"/>
                </a:ext>
                <a:ext uri="{FF2B5EF4-FFF2-40B4-BE49-F238E27FC236}">
                  <a16:creationId xmlns:a16="http://schemas.microsoft.com/office/drawing/2014/main" id="{00000000-0008-0000-0100-0000B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18</xdr:row>
          <xdr:rowOff>47625</xdr:rowOff>
        </xdr:from>
        <xdr:to>
          <xdr:col>4</xdr:col>
          <xdr:colOff>323850</xdr:colOff>
          <xdr:row>18</xdr:row>
          <xdr:rowOff>295275</xdr:rowOff>
        </xdr:to>
        <xdr:sp macro="" textlink="">
          <xdr:nvSpPr>
            <xdr:cNvPr id="15543" name="Check Box 183" hidden="1">
              <a:extLst>
                <a:ext uri="{63B3BB69-23CF-44E3-9099-C40C66FF867C}">
                  <a14:compatExt spid="_x0000_s15543"/>
                </a:ext>
                <a:ext uri="{FF2B5EF4-FFF2-40B4-BE49-F238E27FC236}">
                  <a16:creationId xmlns:a16="http://schemas.microsoft.com/office/drawing/2014/main" id="{00000000-0008-0000-0100-0000B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18</xdr:row>
          <xdr:rowOff>47625</xdr:rowOff>
        </xdr:from>
        <xdr:to>
          <xdr:col>5</xdr:col>
          <xdr:colOff>323850</xdr:colOff>
          <xdr:row>18</xdr:row>
          <xdr:rowOff>295275</xdr:rowOff>
        </xdr:to>
        <xdr:sp macro="" textlink="">
          <xdr:nvSpPr>
            <xdr:cNvPr id="15544" name="Check Box 184" hidden="1">
              <a:extLst>
                <a:ext uri="{63B3BB69-23CF-44E3-9099-C40C66FF867C}">
                  <a14:compatExt spid="_x0000_s15544"/>
                </a:ext>
                <a:ext uri="{FF2B5EF4-FFF2-40B4-BE49-F238E27FC236}">
                  <a16:creationId xmlns:a16="http://schemas.microsoft.com/office/drawing/2014/main" id="{00000000-0008-0000-0100-0000B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18</xdr:row>
          <xdr:rowOff>47625</xdr:rowOff>
        </xdr:from>
        <xdr:to>
          <xdr:col>6</xdr:col>
          <xdr:colOff>85725</xdr:colOff>
          <xdr:row>18</xdr:row>
          <xdr:rowOff>295275</xdr:rowOff>
        </xdr:to>
        <xdr:sp macro="" textlink="">
          <xdr:nvSpPr>
            <xdr:cNvPr id="15546" name="Check Box 186" hidden="1">
              <a:extLst>
                <a:ext uri="{63B3BB69-23CF-44E3-9099-C40C66FF867C}">
                  <a14:compatExt spid="_x0000_s15546"/>
                </a:ext>
                <a:ext uri="{FF2B5EF4-FFF2-40B4-BE49-F238E27FC236}">
                  <a16:creationId xmlns:a16="http://schemas.microsoft.com/office/drawing/2014/main" id="{00000000-0008-0000-0100-0000B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47625</xdr:rowOff>
        </xdr:from>
        <xdr:to>
          <xdr:col>6</xdr:col>
          <xdr:colOff>495300</xdr:colOff>
          <xdr:row>18</xdr:row>
          <xdr:rowOff>295275</xdr:rowOff>
        </xdr:to>
        <xdr:sp macro="" textlink="">
          <xdr:nvSpPr>
            <xdr:cNvPr id="15547" name="Check Box 187" hidden="1">
              <a:extLst>
                <a:ext uri="{63B3BB69-23CF-44E3-9099-C40C66FF867C}">
                  <a14:compatExt spid="_x0000_s15547"/>
                </a:ext>
                <a:ext uri="{FF2B5EF4-FFF2-40B4-BE49-F238E27FC236}">
                  <a16:creationId xmlns:a16="http://schemas.microsoft.com/office/drawing/2014/main" id="{00000000-0008-0000-0100-0000B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18</xdr:row>
          <xdr:rowOff>47625</xdr:rowOff>
        </xdr:from>
        <xdr:to>
          <xdr:col>6</xdr:col>
          <xdr:colOff>914400</xdr:colOff>
          <xdr:row>18</xdr:row>
          <xdr:rowOff>295275</xdr:rowOff>
        </xdr:to>
        <xdr:sp macro="" textlink="">
          <xdr:nvSpPr>
            <xdr:cNvPr id="15548" name="Check Box 188" hidden="1">
              <a:extLst>
                <a:ext uri="{63B3BB69-23CF-44E3-9099-C40C66FF867C}">
                  <a14:compatExt spid="_x0000_s15548"/>
                </a:ext>
                <a:ext uri="{FF2B5EF4-FFF2-40B4-BE49-F238E27FC236}">
                  <a16:creationId xmlns:a16="http://schemas.microsoft.com/office/drawing/2014/main" id="{00000000-0008-0000-0100-0000B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17</xdr:row>
          <xdr:rowOff>47625</xdr:rowOff>
        </xdr:from>
        <xdr:to>
          <xdr:col>11</xdr:col>
          <xdr:colOff>285750</xdr:colOff>
          <xdr:row>17</xdr:row>
          <xdr:rowOff>295275</xdr:rowOff>
        </xdr:to>
        <xdr:sp macro="" textlink="">
          <xdr:nvSpPr>
            <xdr:cNvPr id="15549" name="Check Box 189" hidden="1">
              <a:extLst>
                <a:ext uri="{63B3BB69-23CF-44E3-9099-C40C66FF867C}">
                  <a14:compatExt spid="_x0000_s15549"/>
                </a:ext>
                <a:ext uri="{FF2B5EF4-FFF2-40B4-BE49-F238E27FC236}">
                  <a16:creationId xmlns:a16="http://schemas.microsoft.com/office/drawing/2014/main" id="{00000000-0008-0000-0100-0000B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ワーキング・ホリデー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17</xdr:row>
          <xdr:rowOff>47625</xdr:rowOff>
        </xdr:from>
        <xdr:to>
          <xdr:col>13</xdr:col>
          <xdr:colOff>238125</xdr:colOff>
          <xdr:row>17</xdr:row>
          <xdr:rowOff>295275</xdr:rowOff>
        </xdr:to>
        <xdr:sp macro="" textlink="">
          <xdr:nvSpPr>
            <xdr:cNvPr id="15551" name="Check Box 191" hidden="1">
              <a:extLst>
                <a:ext uri="{63B3BB69-23CF-44E3-9099-C40C66FF867C}">
                  <a14:compatExt spid="_x0000_s15551"/>
                </a:ext>
                <a:ext uri="{FF2B5EF4-FFF2-40B4-BE49-F238E27FC236}">
                  <a16:creationId xmlns:a16="http://schemas.microsoft.com/office/drawing/2014/main" id="{00000000-0008-0000-0100-0000B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留学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34</xdr:row>
          <xdr:rowOff>104775</xdr:rowOff>
        </xdr:from>
        <xdr:to>
          <xdr:col>3</xdr:col>
          <xdr:colOff>57150</xdr:colOff>
          <xdr:row>34</xdr:row>
          <xdr:rowOff>266700</xdr:rowOff>
        </xdr:to>
        <xdr:sp macro="" textlink="">
          <xdr:nvSpPr>
            <xdr:cNvPr id="15553" name="Check Box 193" hidden="1">
              <a:extLst>
                <a:ext uri="{63B3BB69-23CF-44E3-9099-C40C66FF867C}">
                  <a14:compatExt spid="_x0000_s15553"/>
                </a:ext>
                <a:ext uri="{FF2B5EF4-FFF2-40B4-BE49-F238E27FC236}">
                  <a16:creationId xmlns:a16="http://schemas.microsoft.com/office/drawing/2014/main" id="{00000000-0008-0000-0100-0000C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全額支給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34</xdr:row>
          <xdr:rowOff>104775</xdr:rowOff>
        </xdr:from>
        <xdr:to>
          <xdr:col>5</xdr:col>
          <xdr:colOff>400050</xdr:colOff>
          <xdr:row>34</xdr:row>
          <xdr:rowOff>266700</xdr:rowOff>
        </xdr:to>
        <xdr:sp macro="" textlink="">
          <xdr:nvSpPr>
            <xdr:cNvPr id="15554" name="Check Box 194" hidden="1">
              <a:extLst>
                <a:ext uri="{63B3BB69-23CF-44E3-9099-C40C66FF867C}">
                  <a14:compatExt spid="_x0000_s15554"/>
                </a:ext>
                <a:ext uri="{FF2B5EF4-FFF2-40B4-BE49-F238E27FC236}">
                  <a16:creationId xmlns:a16="http://schemas.microsoft.com/office/drawing/2014/main" id="{00000000-0008-0000-0100-0000C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支給なし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34</xdr:row>
          <xdr:rowOff>114300</xdr:rowOff>
        </xdr:from>
        <xdr:to>
          <xdr:col>7</xdr:col>
          <xdr:colOff>200025</xdr:colOff>
          <xdr:row>34</xdr:row>
          <xdr:rowOff>257175</xdr:rowOff>
        </xdr:to>
        <xdr:sp macro="" textlink="">
          <xdr:nvSpPr>
            <xdr:cNvPr id="15555" name="Check Box 195" hidden="1">
              <a:extLst>
                <a:ext uri="{63B3BB69-23CF-44E3-9099-C40C66FF867C}">
                  <a14:compatExt spid="_x0000_s15555"/>
                </a:ext>
                <a:ext uri="{FF2B5EF4-FFF2-40B4-BE49-F238E27FC236}">
                  <a16:creationId xmlns:a16="http://schemas.microsoft.com/office/drawing/2014/main" id="{00000000-0008-0000-0100-0000C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実費支給　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19</xdr:row>
          <xdr:rowOff>57150</xdr:rowOff>
        </xdr:from>
        <xdr:to>
          <xdr:col>3</xdr:col>
          <xdr:colOff>238125</xdr:colOff>
          <xdr:row>19</xdr:row>
          <xdr:rowOff>295275</xdr:rowOff>
        </xdr:to>
        <xdr:sp macro="" textlink="">
          <xdr:nvSpPr>
            <xdr:cNvPr id="15557" name="Check Box 197" hidden="1">
              <a:extLst>
                <a:ext uri="{63B3BB69-23CF-44E3-9099-C40C66FF867C}">
                  <a14:compatExt spid="_x0000_s15557"/>
                </a:ext>
                <a:ext uri="{FF2B5EF4-FFF2-40B4-BE49-F238E27FC236}">
                  <a16:creationId xmlns:a16="http://schemas.microsoft.com/office/drawing/2014/main" id="{00000000-0008-0000-0100-0000C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19</xdr:row>
          <xdr:rowOff>57150</xdr:rowOff>
        </xdr:from>
        <xdr:to>
          <xdr:col>5</xdr:col>
          <xdr:colOff>209550</xdr:colOff>
          <xdr:row>19</xdr:row>
          <xdr:rowOff>295275</xdr:rowOff>
        </xdr:to>
        <xdr:sp macro="" textlink="">
          <xdr:nvSpPr>
            <xdr:cNvPr id="15558" name="Check Box 198" hidden="1">
              <a:extLst>
                <a:ext uri="{63B3BB69-23CF-44E3-9099-C40C66FF867C}">
                  <a14:compatExt spid="_x0000_s15558"/>
                </a:ext>
                <a:ext uri="{FF2B5EF4-FFF2-40B4-BE49-F238E27FC236}">
                  <a16:creationId xmlns:a16="http://schemas.microsoft.com/office/drawing/2014/main" id="{00000000-0008-0000-0100-0000C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挨拶レベル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57150</xdr:rowOff>
        </xdr:from>
        <xdr:to>
          <xdr:col>6</xdr:col>
          <xdr:colOff>638175</xdr:colOff>
          <xdr:row>19</xdr:row>
          <xdr:rowOff>295275</xdr:rowOff>
        </xdr:to>
        <xdr:sp macro="" textlink="">
          <xdr:nvSpPr>
            <xdr:cNvPr id="15559" name="Check Box 199" hidden="1">
              <a:extLst>
                <a:ext uri="{63B3BB69-23CF-44E3-9099-C40C66FF867C}">
                  <a14:compatExt spid="_x0000_s15559"/>
                </a:ext>
                <a:ext uri="{FF2B5EF4-FFF2-40B4-BE49-F238E27FC236}">
                  <a16:creationId xmlns:a16="http://schemas.microsoft.com/office/drawing/2014/main" id="{00000000-0008-0000-0100-0000C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日常会話レベル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19</xdr:row>
          <xdr:rowOff>57150</xdr:rowOff>
        </xdr:from>
        <xdr:to>
          <xdr:col>9</xdr:col>
          <xdr:colOff>323850</xdr:colOff>
          <xdr:row>19</xdr:row>
          <xdr:rowOff>295275</xdr:rowOff>
        </xdr:to>
        <xdr:sp macro="" textlink="">
          <xdr:nvSpPr>
            <xdr:cNvPr id="15560" name="Check Box 200" hidden="1">
              <a:extLst>
                <a:ext uri="{63B3BB69-23CF-44E3-9099-C40C66FF867C}">
                  <a14:compatExt spid="_x0000_s15560"/>
                </a:ext>
                <a:ext uri="{FF2B5EF4-FFF2-40B4-BE49-F238E27FC236}">
                  <a16:creationId xmlns:a16="http://schemas.microsoft.com/office/drawing/2014/main" id="{00000000-0008-0000-0100-0000C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日本語能力試験合格者　→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76200</xdr:rowOff>
        </xdr:from>
        <xdr:to>
          <xdr:col>6</xdr:col>
          <xdr:colOff>276225</xdr:colOff>
          <xdr:row>25</xdr:row>
          <xdr:rowOff>266700</xdr:rowOff>
        </xdr:to>
        <xdr:sp macro="" textlink="">
          <xdr:nvSpPr>
            <xdr:cNvPr id="15567" name="Check Box 207" hidden="1">
              <a:extLst>
                <a:ext uri="{63B3BB69-23CF-44E3-9099-C40C66FF867C}">
                  <a14:compatExt spid="_x0000_s15567"/>
                </a:ext>
                <a:ext uri="{FF2B5EF4-FFF2-40B4-BE49-F238E27FC236}">
                  <a16:creationId xmlns:a16="http://schemas.microsoft.com/office/drawing/2014/main" id="{00000000-0008-0000-0100-0000C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まかない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25</xdr:row>
          <xdr:rowOff>76200</xdr:rowOff>
        </xdr:from>
        <xdr:to>
          <xdr:col>6</xdr:col>
          <xdr:colOff>933450</xdr:colOff>
          <xdr:row>25</xdr:row>
          <xdr:rowOff>257175</xdr:rowOff>
        </xdr:to>
        <xdr:sp macro="" textlink="">
          <xdr:nvSpPr>
            <xdr:cNvPr id="15568" name="Check Box 208" hidden="1">
              <a:extLst>
                <a:ext uri="{63B3BB69-23CF-44E3-9099-C40C66FF867C}">
                  <a14:compatExt spid="_x0000_s15568"/>
                </a:ext>
                <a:ext uri="{FF2B5EF4-FFF2-40B4-BE49-F238E27FC236}">
                  <a16:creationId xmlns:a16="http://schemas.microsoft.com/office/drawing/2014/main" id="{00000000-0008-0000-0100-0000D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弁当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25</xdr:row>
          <xdr:rowOff>76200</xdr:rowOff>
        </xdr:from>
        <xdr:to>
          <xdr:col>8</xdr:col>
          <xdr:colOff>476250</xdr:colOff>
          <xdr:row>25</xdr:row>
          <xdr:rowOff>247650</xdr:rowOff>
        </xdr:to>
        <xdr:sp macro="" textlink="">
          <xdr:nvSpPr>
            <xdr:cNvPr id="15569" name="Check Box 209" hidden="1">
              <a:extLst>
                <a:ext uri="{63B3BB69-23CF-44E3-9099-C40C66FF867C}">
                  <a14:compatExt spid="_x0000_s15569"/>
                </a:ext>
                <a:ext uri="{FF2B5EF4-FFF2-40B4-BE49-F238E27FC236}">
                  <a16:creationId xmlns:a16="http://schemas.microsoft.com/office/drawing/2014/main" id="{00000000-0008-0000-0100-0000D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24</xdr:row>
          <xdr:rowOff>95250</xdr:rowOff>
        </xdr:from>
        <xdr:to>
          <xdr:col>12</xdr:col>
          <xdr:colOff>238125</xdr:colOff>
          <xdr:row>24</xdr:row>
          <xdr:rowOff>247650</xdr:rowOff>
        </xdr:to>
        <xdr:sp macro="" textlink="">
          <xdr:nvSpPr>
            <xdr:cNvPr id="15570" name="Check Box 210" hidden="1">
              <a:extLst>
                <a:ext uri="{63B3BB69-23CF-44E3-9099-C40C66FF867C}">
                  <a14:compatExt spid="_x0000_s15570"/>
                </a:ext>
                <a:ext uri="{FF2B5EF4-FFF2-40B4-BE49-F238E27FC236}">
                  <a16:creationId xmlns:a16="http://schemas.microsoft.com/office/drawing/2014/main" id="{00000000-0008-0000-0100-0000D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24</xdr:row>
          <xdr:rowOff>76200</xdr:rowOff>
        </xdr:from>
        <xdr:to>
          <xdr:col>13</xdr:col>
          <xdr:colOff>352425</xdr:colOff>
          <xdr:row>24</xdr:row>
          <xdr:rowOff>257175</xdr:rowOff>
        </xdr:to>
        <xdr:sp macro="" textlink="">
          <xdr:nvSpPr>
            <xdr:cNvPr id="15571" name="Check Box 211" hidden="1">
              <a:extLst>
                <a:ext uri="{63B3BB69-23CF-44E3-9099-C40C66FF867C}">
                  <a14:compatExt spid="_x0000_s15571"/>
                </a:ext>
                <a:ext uri="{FF2B5EF4-FFF2-40B4-BE49-F238E27FC236}">
                  <a16:creationId xmlns:a16="http://schemas.microsoft.com/office/drawing/2014/main" id="{00000000-0008-0000-0100-0000D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66675</xdr:rowOff>
        </xdr:from>
        <xdr:to>
          <xdr:col>11</xdr:col>
          <xdr:colOff>219075</xdr:colOff>
          <xdr:row>24</xdr:row>
          <xdr:rowOff>276225</xdr:rowOff>
        </xdr:to>
        <xdr:sp macro="" textlink="">
          <xdr:nvSpPr>
            <xdr:cNvPr id="15572" name="Check Box 212" hidden="1">
              <a:extLst>
                <a:ext uri="{63B3BB69-23CF-44E3-9099-C40C66FF867C}">
                  <a14:compatExt spid="_x0000_s15572"/>
                </a:ext>
                <a:ext uri="{FF2B5EF4-FFF2-40B4-BE49-F238E27FC236}">
                  <a16:creationId xmlns:a16="http://schemas.microsoft.com/office/drawing/2014/main" id="{00000000-0008-0000-0100-0000D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24</xdr:row>
          <xdr:rowOff>95250</xdr:rowOff>
        </xdr:from>
        <xdr:to>
          <xdr:col>7</xdr:col>
          <xdr:colOff>0</xdr:colOff>
          <xdr:row>24</xdr:row>
          <xdr:rowOff>266700</xdr:rowOff>
        </xdr:to>
        <xdr:sp macro="" textlink="">
          <xdr:nvSpPr>
            <xdr:cNvPr id="15573" name="Check Box 213" hidden="1">
              <a:extLst>
                <a:ext uri="{63B3BB69-23CF-44E3-9099-C40C66FF867C}">
                  <a14:compatExt spid="_x0000_s15573"/>
                </a:ext>
                <a:ext uri="{FF2B5EF4-FFF2-40B4-BE49-F238E27FC236}">
                  <a16:creationId xmlns:a16="http://schemas.microsoft.com/office/drawing/2014/main" id="{00000000-0008-0000-0100-0000D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有料あり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N49"/>
  <sheetViews>
    <sheetView view="pageBreakPreview" zoomScale="85" zoomScaleNormal="85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2.75" x14ac:dyDescent="0.25"/>
  <cols>
    <col min="1" max="1" width="2.59765625" style="24" bestFit="1" customWidth="1"/>
    <col min="2" max="2" width="12.1328125" style="47" customWidth="1"/>
    <col min="3" max="3" width="6.59765625" style="24" customWidth="1"/>
    <col min="4" max="4" width="6.59765625" style="82" customWidth="1"/>
    <col min="5" max="5" width="13.265625" style="39" customWidth="1"/>
    <col min="6" max="6" width="10.265625" style="39" customWidth="1"/>
    <col min="7" max="7" width="14.1328125" style="39" bestFit="1" customWidth="1"/>
    <col min="8" max="8" width="10.3984375" style="39" customWidth="1"/>
    <col min="9" max="9" width="16.73046875" style="39" customWidth="1"/>
    <col min="10" max="10" width="13.265625" style="39" hidden="1" customWidth="1"/>
    <col min="11" max="12" width="13" hidden="1" customWidth="1"/>
    <col min="13" max="13" width="18.1328125" hidden="1" customWidth="1"/>
    <col min="14" max="14" width="14.265625" hidden="1" customWidth="1"/>
  </cols>
  <sheetData>
    <row r="1" spans="1:14" ht="60" customHeight="1" x14ac:dyDescent="0.25">
      <c r="B1" s="54"/>
      <c r="C1" s="83"/>
      <c r="D1" s="80"/>
      <c r="E1" s="57" t="s">
        <v>15</v>
      </c>
      <c r="F1" s="59" t="s">
        <v>16</v>
      </c>
      <c r="G1" s="61" t="s">
        <v>82</v>
      </c>
      <c r="H1" s="64" t="s">
        <v>17</v>
      </c>
      <c r="I1" s="90" t="s">
        <v>83</v>
      </c>
      <c r="J1" s="66" t="s">
        <v>74</v>
      </c>
      <c r="K1" s="68" t="s">
        <v>18</v>
      </c>
      <c r="L1" s="70" t="s">
        <v>75</v>
      </c>
      <c r="M1" s="71" t="s">
        <v>76</v>
      </c>
      <c r="N1" s="71" t="s">
        <v>73</v>
      </c>
    </row>
    <row r="2" spans="1:14" ht="17.25" customHeight="1" x14ac:dyDescent="0.25">
      <c r="B2" s="55" t="s">
        <v>19</v>
      </c>
      <c r="C2" s="84" t="s">
        <v>79</v>
      </c>
      <c r="D2" s="81" t="s">
        <v>80</v>
      </c>
      <c r="E2" s="58" t="s">
        <v>100</v>
      </c>
      <c r="F2" s="60" t="s">
        <v>81</v>
      </c>
      <c r="G2" s="62" t="s">
        <v>20</v>
      </c>
      <c r="H2" s="65" t="s">
        <v>21</v>
      </c>
      <c r="I2" s="63" t="s">
        <v>22</v>
      </c>
      <c r="J2" s="67" t="s">
        <v>23</v>
      </c>
      <c r="K2" s="69" t="s">
        <v>9</v>
      </c>
      <c r="L2" s="69" t="s">
        <v>24</v>
      </c>
      <c r="M2" s="72"/>
      <c r="N2" s="56"/>
    </row>
    <row r="3" spans="1:14" ht="16.5" customHeight="1" x14ac:dyDescent="0.25">
      <c r="A3" s="47">
        <v>1</v>
      </c>
      <c r="B3" s="85" t="s">
        <v>50</v>
      </c>
      <c r="C3" s="87">
        <v>719</v>
      </c>
      <c r="D3" s="88">
        <f>IF(C3&gt;=700,C3,700)</f>
        <v>719</v>
      </c>
      <c r="E3" s="33">
        <f>D3*8*22</f>
        <v>126544</v>
      </c>
      <c r="F3" s="34">
        <v>-12000</v>
      </c>
      <c r="G3" s="28">
        <f>E3+F3</f>
        <v>114544</v>
      </c>
      <c r="H3" s="27">
        <f>E3*0.2</f>
        <v>25308.800000000003</v>
      </c>
      <c r="I3" s="29">
        <f t="shared" ref="I3:I47" si="0">G3-H3</f>
        <v>89235.199999999997</v>
      </c>
      <c r="J3" s="35">
        <f t="shared" ref="J3:J47" si="1">I3-51818</f>
        <v>37417.199999999997</v>
      </c>
      <c r="K3" s="30">
        <v>-50000</v>
      </c>
      <c r="L3" s="30">
        <f t="shared" ref="L3:L47" si="2">I3+K3</f>
        <v>39235.199999999997</v>
      </c>
      <c r="M3" s="37">
        <f t="shared" ref="M3:M47" si="3">L3*11</f>
        <v>431587.19999999995</v>
      </c>
      <c r="N3" s="40">
        <f t="shared" ref="N3:N47" si="4">M3+30000</f>
        <v>461587.19999999995</v>
      </c>
    </row>
    <row r="4" spans="1:14" s="45" customFormat="1" ht="17.25" customHeight="1" x14ac:dyDescent="0.25">
      <c r="A4" s="48">
        <v>2</v>
      </c>
      <c r="B4" s="42" t="s">
        <v>37</v>
      </c>
      <c r="C4" s="32">
        <v>654</v>
      </c>
      <c r="D4" s="116">
        <f t="shared" ref="D4:D48" si="5">IF(C4&gt;=700,C4,700)</f>
        <v>700</v>
      </c>
      <c r="E4" s="33">
        <f>D4*8*22</f>
        <v>123200</v>
      </c>
      <c r="F4" s="34">
        <v>-12000</v>
      </c>
      <c r="G4" s="28">
        <f>E4+F4</f>
        <v>111200</v>
      </c>
      <c r="H4" s="27">
        <f>E4*0.2</f>
        <v>24640</v>
      </c>
      <c r="I4" s="29">
        <f t="shared" si="0"/>
        <v>86560</v>
      </c>
      <c r="J4" s="35">
        <f t="shared" si="1"/>
        <v>34742</v>
      </c>
      <c r="K4" s="30">
        <v>-44000</v>
      </c>
      <c r="L4" s="30">
        <f t="shared" si="2"/>
        <v>42560</v>
      </c>
      <c r="M4" s="37">
        <f t="shared" si="3"/>
        <v>468160</v>
      </c>
      <c r="N4" s="40">
        <f t="shared" si="4"/>
        <v>498160</v>
      </c>
    </row>
    <row r="5" spans="1:14" s="48" customFormat="1" ht="17.25" customHeight="1" x14ac:dyDescent="0.25">
      <c r="A5" s="47">
        <v>3</v>
      </c>
      <c r="B5" s="42" t="s">
        <v>32</v>
      </c>
      <c r="C5" s="32">
        <v>653</v>
      </c>
      <c r="D5" s="116">
        <f t="shared" si="5"/>
        <v>700</v>
      </c>
      <c r="E5" s="33">
        <f t="shared" ref="E5:E47" si="6">D5*8*22</f>
        <v>123200</v>
      </c>
      <c r="F5" s="34">
        <v>-12000</v>
      </c>
      <c r="G5" s="28">
        <f t="shared" ref="G5:G47" si="7">E5+F5</f>
        <v>111200</v>
      </c>
      <c r="H5" s="27">
        <f t="shared" ref="H5:H47" si="8">E5*0.2</f>
        <v>24640</v>
      </c>
      <c r="I5" s="29">
        <f t="shared" si="0"/>
        <v>86560</v>
      </c>
      <c r="J5" s="35">
        <f t="shared" si="1"/>
        <v>34742</v>
      </c>
      <c r="K5" s="37">
        <v>-44000</v>
      </c>
      <c r="L5" s="37">
        <f t="shared" si="2"/>
        <v>42560</v>
      </c>
      <c r="M5" s="37">
        <f t="shared" si="3"/>
        <v>468160</v>
      </c>
      <c r="N5" s="40">
        <f t="shared" si="4"/>
        <v>498160</v>
      </c>
    </row>
    <row r="6" spans="1:14" ht="17.25" customHeight="1" x14ac:dyDescent="0.25">
      <c r="A6" s="48">
        <v>4</v>
      </c>
      <c r="B6" s="42" t="s">
        <v>41</v>
      </c>
      <c r="C6" s="32">
        <v>685</v>
      </c>
      <c r="D6" s="116">
        <f t="shared" si="5"/>
        <v>700</v>
      </c>
      <c r="E6" s="33">
        <f t="shared" si="6"/>
        <v>123200</v>
      </c>
      <c r="F6" s="34">
        <v>-12000</v>
      </c>
      <c r="G6" s="28">
        <f t="shared" si="7"/>
        <v>111200</v>
      </c>
      <c r="H6" s="27">
        <f t="shared" si="8"/>
        <v>24640</v>
      </c>
      <c r="I6" s="29">
        <f t="shared" si="0"/>
        <v>86560</v>
      </c>
      <c r="J6" s="35">
        <f t="shared" si="1"/>
        <v>34742</v>
      </c>
      <c r="K6" s="30">
        <v>-48000</v>
      </c>
      <c r="L6" s="30">
        <f t="shared" si="2"/>
        <v>38560</v>
      </c>
      <c r="M6" s="37">
        <f t="shared" si="3"/>
        <v>424160</v>
      </c>
      <c r="N6" s="40">
        <f t="shared" si="4"/>
        <v>454160</v>
      </c>
    </row>
    <row r="7" spans="1:14" ht="17.25" customHeight="1" x14ac:dyDescent="0.25">
      <c r="A7" s="47">
        <v>5</v>
      </c>
      <c r="B7" s="42" t="s">
        <v>35</v>
      </c>
      <c r="C7" s="32">
        <v>654</v>
      </c>
      <c r="D7" s="116">
        <f t="shared" si="5"/>
        <v>700</v>
      </c>
      <c r="E7" s="33">
        <f t="shared" si="6"/>
        <v>123200</v>
      </c>
      <c r="F7" s="34">
        <v>-12000</v>
      </c>
      <c r="G7" s="28">
        <f t="shared" si="7"/>
        <v>111200</v>
      </c>
      <c r="H7" s="27">
        <f t="shared" si="8"/>
        <v>24640</v>
      </c>
      <c r="I7" s="29">
        <f t="shared" si="0"/>
        <v>86560</v>
      </c>
      <c r="J7" s="35">
        <f t="shared" si="1"/>
        <v>34742</v>
      </c>
      <c r="K7" s="30">
        <v>-44000</v>
      </c>
      <c r="L7" s="30">
        <f t="shared" si="2"/>
        <v>42560</v>
      </c>
      <c r="M7" s="37">
        <f t="shared" si="3"/>
        <v>468160</v>
      </c>
      <c r="N7" s="40">
        <f t="shared" si="4"/>
        <v>498160</v>
      </c>
    </row>
    <row r="8" spans="1:14" ht="17.25" customHeight="1" x14ac:dyDescent="0.25">
      <c r="A8" s="48">
        <v>6</v>
      </c>
      <c r="B8" s="46" t="s">
        <v>33</v>
      </c>
      <c r="C8" s="26">
        <v>654</v>
      </c>
      <c r="D8" s="116">
        <f t="shared" si="5"/>
        <v>700</v>
      </c>
      <c r="E8" s="33">
        <f t="shared" si="6"/>
        <v>123200</v>
      </c>
      <c r="F8" s="34">
        <v>-12000</v>
      </c>
      <c r="G8" s="28">
        <f t="shared" si="7"/>
        <v>111200</v>
      </c>
      <c r="H8" s="27">
        <f t="shared" si="8"/>
        <v>24640</v>
      </c>
      <c r="I8" s="29">
        <f t="shared" si="0"/>
        <v>86560</v>
      </c>
      <c r="J8" s="73">
        <f t="shared" si="1"/>
        <v>34742</v>
      </c>
      <c r="K8" s="30">
        <v>-44000</v>
      </c>
      <c r="L8" s="30">
        <f t="shared" si="2"/>
        <v>42560</v>
      </c>
      <c r="M8" s="31">
        <f t="shared" si="3"/>
        <v>468160</v>
      </c>
      <c r="N8" s="41">
        <f t="shared" si="4"/>
        <v>498160</v>
      </c>
    </row>
    <row r="9" spans="1:14" ht="17.25" customHeight="1" x14ac:dyDescent="0.25">
      <c r="A9" s="47">
        <v>7</v>
      </c>
      <c r="B9" s="42" t="s">
        <v>39</v>
      </c>
      <c r="C9" s="32">
        <v>664</v>
      </c>
      <c r="D9" s="116">
        <f t="shared" si="5"/>
        <v>700</v>
      </c>
      <c r="E9" s="33">
        <f t="shared" si="6"/>
        <v>123200</v>
      </c>
      <c r="F9" s="34">
        <v>-12000</v>
      </c>
      <c r="G9" s="28">
        <f t="shared" si="7"/>
        <v>111200</v>
      </c>
      <c r="H9" s="27">
        <f t="shared" si="8"/>
        <v>24640</v>
      </c>
      <c r="I9" s="29">
        <f t="shared" si="0"/>
        <v>86560</v>
      </c>
      <c r="J9" s="35">
        <f t="shared" si="1"/>
        <v>34742</v>
      </c>
      <c r="K9" s="30">
        <v>-46000</v>
      </c>
      <c r="L9" s="30">
        <f t="shared" si="2"/>
        <v>40560</v>
      </c>
      <c r="M9" s="37">
        <f t="shared" si="3"/>
        <v>446160</v>
      </c>
      <c r="N9" s="40">
        <f t="shared" si="4"/>
        <v>476160</v>
      </c>
    </row>
    <row r="10" spans="1:14" ht="17.25" customHeight="1" x14ac:dyDescent="0.25">
      <c r="A10" s="48">
        <v>8</v>
      </c>
      <c r="B10" s="42" t="s">
        <v>51</v>
      </c>
      <c r="C10" s="32">
        <v>699</v>
      </c>
      <c r="D10" s="116">
        <f t="shared" si="5"/>
        <v>700</v>
      </c>
      <c r="E10" s="33">
        <f t="shared" si="6"/>
        <v>123200</v>
      </c>
      <c r="F10" s="34">
        <v>-12000</v>
      </c>
      <c r="G10" s="28">
        <f t="shared" si="7"/>
        <v>111200</v>
      </c>
      <c r="H10" s="27">
        <f t="shared" si="8"/>
        <v>24640</v>
      </c>
      <c r="I10" s="29">
        <f t="shared" si="0"/>
        <v>86560</v>
      </c>
      <c r="J10" s="35">
        <f t="shared" si="1"/>
        <v>34742</v>
      </c>
      <c r="K10" s="30">
        <v>-50000</v>
      </c>
      <c r="L10" s="30">
        <f t="shared" si="2"/>
        <v>36560</v>
      </c>
      <c r="M10" s="37">
        <f t="shared" si="3"/>
        <v>402160</v>
      </c>
      <c r="N10" s="40">
        <f t="shared" si="4"/>
        <v>432160</v>
      </c>
    </row>
    <row r="11" spans="1:14" ht="17.25" customHeight="1" x14ac:dyDescent="0.25">
      <c r="A11" s="47">
        <v>9</v>
      </c>
      <c r="B11" s="42" t="s">
        <v>56</v>
      </c>
      <c r="C11" s="32">
        <v>705</v>
      </c>
      <c r="D11" s="116">
        <f t="shared" si="5"/>
        <v>705</v>
      </c>
      <c r="E11" s="33">
        <f t="shared" si="6"/>
        <v>124080</v>
      </c>
      <c r="F11" s="34">
        <v>-12000</v>
      </c>
      <c r="G11" s="28">
        <f t="shared" si="7"/>
        <v>112080</v>
      </c>
      <c r="H11" s="27">
        <f t="shared" si="8"/>
        <v>24816</v>
      </c>
      <c r="I11" s="29">
        <f t="shared" si="0"/>
        <v>87264</v>
      </c>
      <c r="J11" s="35">
        <f t="shared" si="1"/>
        <v>35446</v>
      </c>
      <c r="K11" s="30">
        <v>-52000</v>
      </c>
      <c r="L11" s="30">
        <f t="shared" si="2"/>
        <v>35264</v>
      </c>
      <c r="M11" s="37">
        <f t="shared" si="3"/>
        <v>387904</v>
      </c>
      <c r="N11" s="40">
        <f t="shared" si="4"/>
        <v>417904</v>
      </c>
    </row>
    <row r="12" spans="1:14" ht="17.25" customHeight="1" x14ac:dyDescent="0.25">
      <c r="A12" s="48">
        <v>10</v>
      </c>
      <c r="B12" s="42" t="s">
        <v>48</v>
      </c>
      <c r="C12" s="32">
        <v>696</v>
      </c>
      <c r="D12" s="116">
        <f t="shared" si="5"/>
        <v>700</v>
      </c>
      <c r="E12" s="33">
        <f t="shared" si="6"/>
        <v>123200</v>
      </c>
      <c r="F12" s="34">
        <v>-12000</v>
      </c>
      <c r="G12" s="28">
        <f t="shared" si="7"/>
        <v>111200</v>
      </c>
      <c r="H12" s="27">
        <f t="shared" si="8"/>
        <v>24640</v>
      </c>
      <c r="I12" s="29">
        <f t="shared" si="0"/>
        <v>86560</v>
      </c>
      <c r="J12" s="35">
        <f t="shared" si="1"/>
        <v>34742</v>
      </c>
      <c r="K12" s="30">
        <v>-50000</v>
      </c>
      <c r="L12" s="30">
        <f t="shared" si="2"/>
        <v>36560</v>
      </c>
      <c r="M12" s="37">
        <f t="shared" si="3"/>
        <v>402160</v>
      </c>
      <c r="N12" s="40">
        <f t="shared" si="4"/>
        <v>432160</v>
      </c>
    </row>
    <row r="13" spans="1:14" ht="17.25" customHeight="1" x14ac:dyDescent="0.25">
      <c r="A13" s="47">
        <v>11</v>
      </c>
      <c r="B13" s="85" t="s">
        <v>66</v>
      </c>
      <c r="C13" s="87">
        <v>771</v>
      </c>
      <c r="D13" s="88">
        <f t="shared" si="5"/>
        <v>771</v>
      </c>
      <c r="E13" s="33">
        <f t="shared" si="6"/>
        <v>135696</v>
      </c>
      <c r="F13" s="34">
        <v>-15000</v>
      </c>
      <c r="G13" s="28">
        <f t="shared" si="7"/>
        <v>120696</v>
      </c>
      <c r="H13" s="27">
        <f t="shared" si="8"/>
        <v>27139.200000000001</v>
      </c>
      <c r="I13" s="29">
        <f t="shared" si="0"/>
        <v>93556.800000000003</v>
      </c>
      <c r="J13" s="35">
        <f t="shared" si="1"/>
        <v>41738.800000000003</v>
      </c>
      <c r="K13" s="30">
        <v>-59000</v>
      </c>
      <c r="L13" s="30">
        <f t="shared" si="2"/>
        <v>34556.800000000003</v>
      </c>
      <c r="M13" s="37">
        <f t="shared" si="3"/>
        <v>380124.80000000005</v>
      </c>
      <c r="N13" s="40">
        <f t="shared" si="4"/>
        <v>410124.80000000005</v>
      </c>
    </row>
    <row r="14" spans="1:14" ht="17.25" customHeight="1" x14ac:dyDescent="0.25">
      <c r="A14" s="48">
        <v>12</v>
      </c>
      <c r="B14" s="85" t="s">
        <v>63</v>
      </c>
      <c r="C14" s="87">
        <v>756</v>
      </c>
      <c r="D14" s="88">
        <f t="shared" si="5"/>
        <v>756</v>
      </c>
      <c r="E14" s="33">
        <f t="shared" si="6"/>
        <v>133056</v>
      </c>
      <c r="F14" s="34">
        <v>-15000</v>
      </c>
      <c r="G14" s="28">
        <f t="shared" si="7"/>
        <v>118056</v>
      </c>
      <c r="H14" s="27">
        <f t="shared" si="8"/>
        <v>26611.200000000001</v>
      </c>
      <c r="I14" s="29">
        <f t="shared" si="0"/>
        <v>91444.800000000003</v>
      </c>
      <c r="J14" s="35">
        <f t="shared" si="1"/>
        <v>39626.800000000003</v>
      </c>
      <c r="K14" s="30">
        <v>-58000</v>
      </c>
      <c r="L14" s="30">
        <f t="shared" si="2"/>
        <v>33444.800000000003</v>
      </c>
      <c r="M14" s="37">
        <f t="shared" si="3"/>
        <v>367892.80000000005</v>
      </c>
      <c r="N14" s="40">
        <f t="shared" si="4"/>
        <v>397892.80000000005</v>
      </c>
    </row>
    <row r="15" spans="1:14" ht="17.25" customHeight="1" x14ac:dyDescent="0.25">
      <c r="A15" s="47">
        <v>13</v>
      </c>
      <c r="B15" s="86" t="s">
        <v>68</v>
      </c>
      <c r="C15" s="89">
        <v>849</v>
      </c>
      <c r="D15" s="88">
        <f t="shared" si="5"/>
        <v>849</v>
      </c>
      <c r="E15" s="33">
        <f t="shared" si="6"/>
        <v>149424</v>
      </c>
      <c r="F15" s="34">
        <v>-15000</v>
      </c>
      <c r="G15" s="28">
        <f t="shared" si="7"/>
        <v>134424</v>
      </c>
      <c r="H15" s="27">
        <f t="shared" si="8"/>
        <v>29884.800000000003</v>
      </c>
      <c r="I15" s="29">
        <f t="shared" si="0"/>
        <v>104539.2</v>
      </c>
      <c r="J15" s="35">
        <f t="shared" si="1"/>
        <v>52721.2</v>
      </c>
      <c r="K15" s="30">
        <v>-68000</v>
      </c>
      <c r="L15" s="30">
        <f t="shared" si="2"/>
        <v>36539.199999999997</v>
      </c>
      <c r="M15" s="31">
        <f t="shared" si="3"/>
        <v>401931.19999999995</v>
      </c>
      <c r="N15" s="40">
        <f t="shared" si="4"/>
        <v>431931.19999999995</v>
      </c>
    </row>
    <row r="16" spans="1:14" ht="17.25" customHeight="1" x14ac:dyDescent="0.25">
      <c r="A16" s="48">
        <v>14</v>
      </c>
      <c r="B16" s="42" t="s">
        <v>42</v>
      </c>
      <c r="C16" s="32">
        <v>689</v>
      </c>
      <c r="D16" s="116">
        <f t="shared" si="5"/>
        <v>700</v>
      </c>
      <c r="E16" s="33">
        <f t="shared" si="6"/>
        <v>123200</v>
      </c>
      <c r="F16" s="34">
        <v>-12000</v>
      </c>
      <c r="G16" s="28">
        <f t="shared" si="7"/>
        <v>111200</v>
      </c>
      <c r="H16" s="27">
        <f t="shared" si="8"/>
        <v>24640</v>
      </c>
      <c r="I16" s="29">
        <f t="shared" si="0"/>
        <v>86560</v>
      </c>
      <c r="J16" s="35">
        <f t="shared" si="1"/>
        <v>34742</v>
      </c>
      <c r="K16" s="30">
        <v>-49000</v>
      </c>
      <c r="L16" s="30">
        <f t="shared" si="2"/>
        <v>37560</v>
      </c>
      <c r="M16" s="37">
        <f t="shared" si="3"/>
        <v>413160</v>
      </c>
      <c r="N16" s="40">
        <f t="shared" si="4"/>
        <v>443160</v>
      </c>
    </row>
    <row r="17" spans="1:14" ht="17.25" customHeight="1" x14ac:dyDescent="0.25">
      <c r="A17" s="47">
        <v>15</v>
      </c>
      <c r="B17" s="42" t="s">
        <v>52</v>
      </c>
      <c r="C17" s="32">
        <v>692</v>
      </c>
      <c r="D17" s="116">
        <f t="shared" si="5"/>
        <v>700</v>
      </c>
      <c r="E17" s="33">
        <f t="shared" si="6"/>
        <v>123200</v>
      </c>
      <c r="F17" s="34">
        <v>-12000</v>
      </c>
      <c r="G17" s="28">
        <f t="shared" si="7"/>
        <v>111200</v>
      </c>
      <c r="H17" s="27">
        <f t="shared" si="8"/>
        <v>24640</v>
      </c>
      <c r="I17" s="29">
        <f t="shared" si="0"/>
        <v>86560</v>
      </c>
      <c r="J17" s="35">
        <f t="shared" si="1"/>
        <v>34742</v>
      </c>
      <c r="K17" s="30">
        <v>-51000</v>
      </c>
      <c r="L17" s="30">
        <f t="shared" si="2"/>
        <v>35560</v>
      </c>
      <c r="M17" s="37">
        <f t="shared" si="3"/>
        <v>391160</v>
      </c>
      <c r="N17" s="40">
        <f t="shared" si="4"/>
        <v>421160</v>
      </c>
    </row>
    <row r="18" spans="1:14" ht="17.25" customHeight="1" x14ac:dyDescent="0.25">
      <c r="A18" s="48">
        <v>16</v>
      </c>
      <c r="B18" s="42" t="s">
        <v>46</v>
      </c>
      <c r="C18" s="32">
        <v>693</v>
      </c>
      <c r="D18" s="116">
        <f t="shared" si="5"/>
        <v>700</v>
      </c>
      <c r="E18" s="33">
        <f t="shared" si="6"/>
        <v>123200</v>
      </c>
      <c r="F18" s="34">
        <v>-12000</v>
      </c>
      <c r="G18" s="28">
        <f t="shared" si="7"/>
        <v>111200</v>
      </c>
      <c r="H18" s="27">
        <f t="shared" si="8"/>
        <v>24640</v>
      </c>
      <c r="I18" s="29">
        <f t="shared" si="0"/>
        <v>86560</v>
      </c>
      <c r="J18" s="35">
        <f t="shared" si="1"/>
        <v>34742</v>
      </c>
      <c r="K18" s="30">
        <v>-50000</v>
      </c>
      <c r="L18" s="30">
        <f t="shared" si="2"/>
        <v>36560</v>
      </c>
      <c r="M18" s="37">
        <f t="shared" si="3"/>
        <v>402160</v>
      </c>
      <c r="N18" s="40">
        <f t="shared" si="4"/>
        <v>432160</v>
      </c>
    </row>
    <row r="19" spans="1:14" ht="17.25" customHeight="1" x14ac:dyDescent="0.25">
      <c r="A19" s="47">
        <v>17</v>
      </c>
      <c r="B19" s="42" t="s">
        <v>45</v>
      </c>
      <c r="C19" s="32">
        <v>690</v>
      </c>
      <c r="D19" s="116">
        <f t="shared" si="5"/>
        <v>700</v>
      </c>
      <c r="E19" s="33">
        <f t="shared" si="6"/>
        <v>123200</v>
      </c>
      <c r="F19" s="34">
        <v>-12000</v>
      </c>
      <c r="G19" s="28">
        <f t="shared" si="7"/>
        <v>111200</v>
      </c>
      <c r="H19" s="27">
        <f t="shared" si="8"/>
        <v>24640</v>
      </c>
      <c r="I19" s="29">
        <f t="shared" si="0"/>
        <v>86560</v>
      </c>
      <c r="J19" s="35">
        <f t="shared" si="1"/>
        <v>34742</v>
      </c>
      <c r="K19" s="30">
        <v>-49000</v>
      </c>
      <c r="L19" s="30">
        <f t="shared" si="2"/>
        <v>37560</v>
      </c>
      <c r="M19" s="37">
        <f t="shared" si="3"/>
        <v>413160</v>
      </c>
      <c r="N19" s="40">
        <f t="shared" si="4"/>
        <v>443160</v>
      </c>
    </row>
    <row r="20" spans="1:14" ht="17.25" customHeight="1" x14ac:dyDescent="0.25">
      <c r="A20" s="48">
        <v>18</v>
      </c>
      <c r="B20" s="42" t="s">
        <v>49</v>
      </c>
      <c r="C20" s="32">
        <v>695</v>
      </c>
      <c r="D20" s="116">
        <f t="shared" si="5"/>
        <v>700</v>
      </c>
      <c r="E20" s="33">
        <f t="shared" si="6"/>
        <v>123200</v>
      </c>
      <c r="F20" s="34">
        <v>-12000</v>
      </c>
      <c r="G20" s="28">
        <f t="shared" si="7"/>
        <v>111200</v>
      </c>
      <c r="H20" s="27">
        <f t="shared" si="8"/>
        <v>24640</v>
      </c>
      <c r="I20" s="29">
        <f t="shared" si="0"/>
        <v>86560</v>
      </c>
      <c r="J20" s="35">
        <f t="shared" si="1"/>
        <v>34742</v>
      </c>
      <c r="K20" s="30">
        <v>-50000</v>
      </c>
      <c r="L20" s="30">
        <f t="shared" si="2"/>
        <v>36560</v>
      </c>
      <c r="M20" s="37">
        <f t="shared" si="3"/>
        <v>402160</v>
      </c>
      <c r="N20" s="40">
        <f t="shared" si="4"/>
        <v>432160</v>
      </c>
    </row>
    <row r="21" spans="1:14" ht="17.25" customHeight="1" x14ac:dyDescent="0.25">
      <c r="A21" s="47">
        <v>19</v>
      </c>
      <c r="B21" s="42" t="s">
        <v>55</v>
      </c>
      <c r="C21" s="32">
        <v>700</v>
      </c>
      <c r="D21" s="116">
        <f t="shared" si="5"/>
        <v>700</v>
      </c>
      <c r="E21" s="33">
        <f t="shared" si="6"/>
        <v>123200</v>
      </c>
      <c r="F21" s="34">
        <v>-12000</v>
      </c>
      <c r="G21" s="28">
        <f t="shared" si="7"/>
        <v>111200</v>
      </c>
      <c r="H21" s="27">
        <f t="shared" si="8"/>
        <v>24640</v>
      </c>
      <c r="I21" s="29">
        <f t="shared" si="0"/>
        <v>86560</v>
      </c>
      <c r="J21" s="35">
        <f t="shared" si="1"/>
        <v>34742</v>
      </c>
      <c r="K21" s="37">
        <v>-51000</v>
      </c>
      <c r="L21" s="36">
        <f t="shared" si="2"/>
        <v>35560</v>
      </c>
      <c r="M21" s="37">
        <f t="shared" si="3"/>
        <v>391160</v>
      </c>
      <c r="N21" s="40">
        <f t="shared" si="4"/>
        <v>421160</v>
      </c>
    </row>
    <row r="22" spans="1:14" ht="17.25" customHeight="1" x14ac:dyDescent="0.25">
      <c r="A22" s="48">
        <v>20</v>
      </c>
      <c r="B22" s="85" t="s">
        <v>59</v>
      </c>
      <c r="C22" s="87">
        <v>713</v>
      </c>
      <c r="D22" s="88">
        <f t="shared" si="5"/>
        <v>713</v>
      </c>
      <c r="E22" s="33">
        <f t="shared" si="6"/>
        <v>125488</v>
      </c>
      <c r="F22" s="34">
        <v>-15000</v>
      </c>
      <c r="G22" s="28">
        <f t="shared" si="7"/>
        <v>110488</v>
      </c>
      <c r="H22" s="27">
        <f t="shared" si="8"/>
        <v>25097.600000000002</v>
      </c>
      <c r="I22" s="29">
        <f t="shared" si="0"/>
        <v>85390.399999999994</v>
      </c>
      <c r="J22" s="35">
        <f t="shared" si="1"/>
        <v>33572.399999999994</v>
      </c>
      <c r="K22" s="30">
        <v>-52000</v>
      </c>
      <c r="L22" s="30">
        <f t="shared" si="2"/>
        <v>33390.399999999994</v>
      </c>
      <c r="M22" s="37">
        <f t="shared" si="3"/>
        <v>367294.39999999991</v>
      </c>
      <c r="N22" s="40">
        <f t="shared" si="4"/>
        <v>397294.39999999991</v>
      </c>
    </row>
    <row r="23" spans="1:14" ht="17.25" customHeight="1" x14ac:dyDescent="0.25">
      <c r="A23" s="47">
        <v>21</v>
      </c>
      <c r="B23" s="85" t="s">
        <v>61</v>
      </c>
      <c r="C23" s="87">
        <v>735</v>
      </c>
      <c r="D23" s="88">
        <f t="shared" si="5"/>
        <v>735</v>
      </c>
      <c r="E23" s="33">
        <f t="shared" si="6"/>
        <v>129360</v>
      </c>
      <c r="F23" s="34">
        <v>-15000</v>
      </c>
      <c r="G23" s="28">
        <f t="shared" si="7"/>
        <v>114360</v>
      </c>
      <c r="H23" s="27">
        <f t="shared" si="8"/>
        <v>25872</v>
      </c>
      <c r="I23" s="29">
        <f t="shared" si="0"/>
        <v>88488</v>
      </c>
      <c r="J23" s="35">
        <f t="shared" si="1"/>
        <v>36670</v>
      </c>
      <c r="K23" s="30">
        <v>-55000</v>
      </c>
      <c r="L23" s="30">
        <f t="shared" si="2"/>
        <v>33488</v>
      </c>
      <c r="M23" s="37">
        <f t="shared" si="3"/>
        <v>368368</v>
      </c>
      <c r="N23" s="40">
        <f t="shared" si="4"/>
        <v>398368</v>
      </c>
    </row>
    <row r="24" spans="1:14" ht="17.25" customHeight="1" x14ac:dyDescent="0.25">
      <c r="A24" s="48">
        <v>22</v>
      </c>
      <c r="B24" s="85" t="s">
        <v>65</v>
      </c>
      <c r="C24" s="87">
        <v>758</v>
      </c>
      <c r="D24" s="88">
        <f t="shared" si="5"/>
        <v>758</v>
      </c>
      <c r="E24" s="33">
        <f t="shared" si="6"/>
        <v>133408</v>
      </c>
      <c r="F24" s="34">
        <v>-15000</v>
      </c>
      <c r="G24" s="28">
        <f t="shared" si="7"/>
        <v>118408</v>
      </c>
      <c r="H24" s="27">
        <f t="shared" si="8"/>
        <v>26681.600000000002</v>
      </c>
      <c r="I24" s="29">
        <f t="shared" si="0"/>
        <v>91726.399999999994</v>
      </c>
      <c r="J24" s="35">
        <f t="shared" si="1"/>
        <v>39908.399999999994</v>
      </c>
      <c r="K24" s="36">
        <v>-58000</v>
      </c>
      <c r="L24" s="36">
        <f t="shared" si="2"/>
        <v>33726.399999999994</v>
      </c>
      <c r="M24" s="37">
        <f t="shared" si="3"/>
        <v>370990.39999999991</v>
      </c>
      <c r="N24" s="40">
        <f t="shared" si="4"/>
        <v>400990.39999999991</v>
      </c>
    </row>
    <row r="25" spans="1:14" s="24" customFormat="1" ht="17.25" customHeight="1" x14ac:dyDescent="0.25">
      <c r="A25" s="47">
        <v>23</v>
      </c>
      <c r="B25" s="89" t="s">
        <v>60</v>
      </c>
      <c r="C25" s="89">
        <v>724</v>
      </c>
      <c r="D25" s="88">
        <f t="shared" si="5"/>
        <v>724</v>
      </c>
      <c r="E25" s="33">
        <f t="shared" si="6"/>
        <v>127424</v>
      </c>
      <c r="F25" s="34">
        <v>-15000</v>
      </c>
      <c r="G25" s="28">
        <f t="shared" si="7"/>
        <v>112424</v>
      </c>
      <c r="H25" s="27">
        <f t="shared" si="8"/>
        <v>25484.800000000003</v>
      </c>
      <c r="I25" s="29">
        <f t="shared" si="0"/>
        <v>86939.199999999997</v>
      </c>
      <c r="J25" s="73">
        <f t="shared" si="1"/>
        <v>35121.199999999997</v>
      </c>
      <c r="K25" s="31">
        <v>-53000</v>
      </c>
      <c r="L25" s="31">
        <f t="shared" si="2"/>
        <v>33939.199999999997</v>
      </c>
      <c r="M25" s="31">
        <f t="shared" si="3"/>
        <v>373331.19999999995</v>
      </c>
      <c r="N25" s="41">
        <f t="shared" si="4"/>
        <v>403331.19999999995</v>
      </c>
    </row>
    <row r="26" spans="1:14" ht="17.25" customHeight="1" x14ac:dyDescent="0.25">
      <c r="A26" s="48">
        <v>24</v>
      </c>
      <c r="B26" s="85" t="s">
        <v>58</v>
      </c>
      <c r="C26" s="87">
        <v>716</v>
      </c>
      <c r="D26" s="88">
        <f t="shared" si="5"/>
        <v>716</v>
      </c>
      <c r="E26" s="33">
        <f t="shared" si="6"/>
        <v>126016</v>
      </c>
      <c r="F26" s="34">
        <v>-15000</v>
      </c>
      <c r="G26" s="28">
        <f t="shared" si="7"/>
        <v>111016</v>
      </c>
      <c r="H26" s="27">
        <f t="shared" si="8"/>
        <v>25203.200000000001</v>
      </c>
      <c r="I26" s="29">
        <f t="shared" si="0"/>
        <v>85812.800000000003</v>
      </c>
      <c r="J26" s="35">
        <f t="shared" si="1"/>
        <v>33994.800000000003</v>
      </c>
      <c r="K26" s="30">
        <v>-52000</v>
      </c>
      <c r="L26" s="30">
        <f t="shared" si="2"/>
        <v>33812.800000000003</v>
      </c>
      <c r="M26" s="37">
        <f t="shared" si="3"/>
        <v>371940.80000000005</v>
      </c>
      <c r="N26" s="40">
        <f t="shared" si="4"/>
        <v>401940.80000000005</v>
      </c>
    </row>
    <row r="27" spans="1:14" ht="17.25" customHeight="1" x14ac:dyDescent="0.25">
      <c r="A27" s="47">
        <v>25</v>
      </c>
      <c r="B27" s="85" t="s">
        <v>64</v>
      </c>
      <c r="C27" s="87">
        <v>759</v>
      </c>
      <c r="D27" s="88">
        <f t="shared" si="5"/>
        <v>759</v>
      </c>
      <c r="E27" s="33">
        <f t="shared" si="6"/>
        <v>133584</v>
      </c>
      <c r="F27" s="34">
        <v>-15000</v>
      </c>
      <c r="G27" s="28">
        <f t="shared" si="7"/>
        <v>118584</v>
      </c>
      <c r="H27" s="27">
        <f t="shared" si="8"/>
        <v>26716.800000000003</v>
      </c>
      <c r="I27" s="29">
        <f t="shared" si="0"/>
        <v>91867.199999999997</v>
      </c>
      <c r="J27" s="35">
        <f t="shared" si="1"/>
        <v>40049.199999999997</v>
      </c>
      <c r="K27" s="30">
        <v>-59000</v>
      </c>
      <c r="L27" s="30">
        <f t="shared" si="2"/>
        <v>32867.199999999997</v>
      </c>
      <c r="M27" s="37">
        <f t="shared" si="3"/>
        <v>361539.19999999995</v>
      </c>
      <c r="N27" s="40">
        <f t="shared" si="4"/>
        <v>391539.19999999995</v>
      </c>
    </row>
    <row r="28" spans="1:14" ht="17.25" customHeight="1" x14ac:dyDescent="0.25">
      <c r="A28" s="48">
        <v>26</v>
      </c>
      <c r="B28" s="85" t="s">
        <v>67</v>
      </c>
      <c r="C28" s="87">
        <v>800</v>
      </c>
      <c r="D28" s="88">
        <f t="shared" si="5"/>
        <v>800</v>
      </c>
      <c r="E28" s="33">
        <f t="shared" si="6"/>
        <v>140800</v>
      </c>
      <c r="F28" s="34">
        <v>-15000</v>
      </c>
      <c r="G28" s="28">
        <f t="shared" si="7"/>
        <v>125800</v>
      </c>
      <c r="H28" s="27">
        <f t="shared" si="8"/>
        <v>28160</v>
      </c>
      <c r="I28" s="29">
        <f t="shared" si="0"/>
        <v>97640</v>
      </c>
      <c r="J28" s="35">
        <f t="shared" si="1"/>
        <v>45822</v>
      </c>
      <c r="K28" s="30">
        <v>-63000</v>
      </c>
      <c r="L28" s="30">
        <f t="shared" si="2"/>
        <v>34640</v>
      </c>
      <c r="M28" s="37">
        <f t="shared" si="3"/>
        <v>381040</v>
      </c>
      <c r="N28" s="40">
        <f t="shared" si="4"/>
        <v>411040</v>
      </c>
    </row>
    <row r="29" spans="1:14" ht="17.25" customHeight="1" x14ac:dyDescent="0.25">
      <c r="A29" s="47">
        <v>27</v>
      </c>
      <c r="B29" s="85" t="s">
        <v>62</v>
      </c>
      <c r="C29" s="87">
        <v>749</v>
      </c>
      <c r="D29" s="88">
        <f t="shared" si="5"/>
        <v>749</v>
      </c>
      <c r="E29" s="33">
        <f t="shared" si="6"/>
        <v>131824</v>
      </c>
      <c r="F29" s="34">
        <v>-15000</v>
      </c>
      <c r="G29" s="28">
        <f t="shared" si="7"/>
        <v>116824</v>
      </c>
      <c r="H29" s="27">
        <f t="shared" si="8"/>
        <v>26364.800000000003</v>
      </c>
      <c r="I29" s="29">
        <f t="shared" si="0"/>
        <v>90459.199999999997</v>
      </c>
      <c r="J29" s="35">
        <f t="shared" si="1"/>
        <v>38641.199999999997</v>
      </c>
      <c r="K29" s="30">
        <v>-57000</v>
      </c>
      <c r="L29" s="30">
        <f t="shared" si="2"/>
        <v>33459.199999999997</v>
      </c>
      <c r="M29" s="37">
        <f t="shared" si="3"/>
        <v>368051.19999999995</v>
      </c>
      <c r="N29" s="40">
        <f t="shared" si="4"/>
        <v>398051.19999999995</v>
      </c>
    </row>
    <row r="30" spans="1:14" ht="17.25" customHeight="1" x14ac:dyDescent="0.25">
      <c r="A30" s="48">
        <v>28</v>
      </c>
      <c r="B30" s="42" t="s">
        <v>53</v>
      </c>
      <c r="C30" s="32">
        <v>699</v>
      </c>
      <c r="D30" s="116">
        <f t="shared" si="5"/>
        <v>700</v>
      </c>
      <c r="E30" s="33">
        <f t="shared" si="6"/>
        <v>123200</v>
      </c>
      <c r="F30" s="34">
        <v>-12000</v>
      </c>
      <c r="G30" s="28">
        <f t="shared" si="7"/>
        <v>111200</v>
      </c>
      <c r="H30" s="27">
        <f t="shared" si="8"/>
        <v>24640</v>
      </c>
      <c r="I30" s="29">
        <f t="shared" si="0"/>
        <v>86560</v>
      </c>
      <c r="J30" s="35">
        <f t="shared" si="1"/>
        <v>34742</v>
      </c>
      <c r="K30" s="30">
        <v>-51000</v>
      </c>
      <c r="L30" s="30">
        <f t="shared" si="2"/>
        <v>35560</v>
      </c>
      <c r="M30" s="37">
        <f t="shared" si="3"/>
        <v>391160</v>
      </c>
      <c r="N30" s="40">
        <f t="shared" si="4"/>
        <v>421160</v>
      </c>
    </row>
    <row r="31" spans="1:14" ht="17.25" customHeight="1" x14ac:dyDescent="0.25">
      <c r="A31" s="47">
        <v>29</v>
      </c>
      <c r="B31" s="42" t="s">
        <v>47</v>
      </c>
      <c r="C31" s="32">
        <v>690</v>
      </c>
      <c r="D31" s="116">
        <f t="shared" si="5"/>
        <v>700</v>
      </c>
      <c r="E31" s="33">
        <f t="shared" si="6"/>
        <v>123200</v>
      </c>
      <c r="F31" s="34">
        <v>-12000</v>
      </c>
      <c r="G31" s="28">
        <f t="shared" si="7"/>
        <v>111200</v>
      </c>
      <c r="H31" s="27">
        <f t="shared" si="8"/>
        <v>24640</v>
      </c>
      <c r="I31" s="29">
        <f t="shared" si="0"/>
        <v>86560</v>
      </c>
      <c r="J31" s="35">
        <f t="shared" si="1"/>
        <v>34742</v>
      </c>
      <c r="K31" s="30">
        <v>-49000</v>
      </c>
      <c r="L31" s="30">
        <f t="shared" si="2"/>
        <v>37560</v>
      </c>
      <c r="M31" s="37">
        <f t="shared" si="3"/>
        <v>413160</v>
      </c>
      <c r="N31" s="40">
        <f t="shared" si="4"/>
        <v>443160</v>
      </c>
    </row>
    <row r="32" spans="1:14" ht="17.25" customHeight="1" x14ac:dyDescent="0.25">
      <c r="A32" s="48">
        <v>30</v>
      </c>
      <c r="B32" s="46" t="s">
        <v>28</v>
      </c>
      <c r="C32" s="26">
        <v>653</v>
      </c>
      <c r="D32" s="116">
        <f t="shared" si="5"/>
        <v>700</v>
      </c>
      <c r="E32" s="33">
        <f t="shared" si="6"/>
        <v>123200</v>
      </c>
      <c r="F32" s="34">
        <v>-12000</v>
      </c>
      <c r="G32" s="28">
        <f t="shared" si="7"/>
        <v>111200</v>
      </c>
      <c r="H32" s="27">
        <f t="shared" si="8"/>
        <v>24640</v>
      </c>
      <c r="I32" s="29">
        <f t="shared" si="0"/>
        <v>86560</v>
      </c>
      <c r="J32" s="35">
        <f t="shared" si="1"/>
        <v>34742</v>
      </c>
      <c r="K32" s="30">
        <v>-44000</v>
      </c>
      <c r="L32" s="30">
        <f t="shared" si="2"/>
        <v>42560</v>
      </c>
      <c r="M32" s="31">
        <f t="shared" si="3"/>
        <v>468160</v>
      </c>
      <c r="N32" s="41">
        <f t="shared" si="4"/>
        <v>498160</v>
      </c>
    </row>
    <row r="33" spans="1:14" ht="17.25" customHeight="1" x14ac:dyDescent="0.25">
      <c r="A33" s="47">
        <v>31</v>
      </c>
      <c r="B33" s="42" t="s">
        <v>29</v>
      </c>
      <c r="C33" s="32">
        <v>652</v>
      </c>
      <c r="D33" s="116">
        <f t="shared" si="5"/>
        <v>700</v>
      </c>
      <c r="E33" s="33">
        <f t="shared" si="6"/>
        <v>123200</v>
      </c>
      <c r="F33" s="34">
        <v>-12000</v>
      </c>
      <c r="G33" s="28">
        <f t="shared" si="7"/>
        <v>111200</v>
      </c>
      <c r="H33" s="27">
        <f t="shared" si="8"/>
        <v>24640</v>
      </c>
      <c r="I33" s="29">
        <f t="shared" si="0"/>
        <v>86560</v>
      </c>
      <c r="J33" s="35">
        <f t="shared" si="1"/>
        <v>34742</v>
      </c>
      <c r="K33" s="30">
        <v>-43000</v>
      </c>
      <c r="L33" s="30">
        <f t="shared" si="2"/>
        <v>43560</v>
      </c>
      <c r="M33" s="37">
        <f t="shared" si="3"/>
        <v>479160</v>
      </c>
      <c r="N33" s="40">
        <f t="shared" si="4"/>
        <v>509160</v>
      </c>
    </row>
    <row r="34" spans="1:14" ht="17.25" customHeight="1" x14ac:dyDescent="0.25">
      <c r="A34" s="48">
        <v>32</v>
      </c>
      <c r="B34" s="42" t="s">
        <v>44</v>
      </c>
      <c r="C34" s="32">
        <v>691</v>
      </c>
      <c r="D34" s="116">
        <f t="shared" si="5"/>
        <v>700</v>
      </c>
      <c r="E34" s="33">
        <f t="shared" si="6"/>
        <v>123200</v>
      </c>
      <c r="F34" s="34">
        <v>-12000</v>
      </c>
      <c r="G34" s="28">
        <f t="shared" si="7"/>
        <v>111200</v>
      </c>
      <c r="H34" s="27">
        <f t="shared" si="8"/>
        <v>24640</v>
      </c>
      <c r="I34" s="29">
        <f t="shared" si="0"/>
        <v>86560</v>
      </c>
      <c r="J34" s="35">
        <f t="shared" si="1"/>
        <v>34742</v>
      </c>
      <c r="K34" s="30">
        <v>-49000</v>
      </c>
      <c r="L34" s="30">
        <f t="shared" si="2"/>
        <v>37560</v>
      </c>
      <c r="M34" s="37">
        <f t="shared" si="3"/>
        <v>413160</v>
      </c>
      <c r="N34" s="40">
        <f t="shared" si="4"/>
        <v>443160</v>
      </c>
    </row>
    <row r="35" spans="1:14" ht="17.25" customHeight="1" x14ac:dyDescent="0.25">
      <c r="A35" s="47">
        <v>33</v>
      </c>
      <c r="B35" s="85" t="s">
        <v>57</v>
      </c>
      <c r="C35" s="87">
        <v>719</v>
      </c>
      <c r="D35" s="88">
        <f t="shared" si="5"/>
        <v>719</v>
      </c>
      <c r="E35" s="33">
        <f t="shared" si="6"/>
        <v>126544</v>
      </c>
      <c r="F35" s="34">
        <v>-15000</v>
      </c>
      <c r="G35" s="28">
        <f t="shared" si="7"/>
        <v>111544</v>
      </c>
      <c r="H35" s="27">
        <f t="shared" si="8"/>
        <v>25308.800000000003</v>
      </c>
      <c r="I35" s="29">
        <f t="shared" si="0"/>
        <v>86235.199999999997</v>
      </c>
      <c r="J35" s="35">
        <f t="shared" si="1"/>
        <v>34417.199999999997</v>
      </c>
      <c r="K35" s="30">
        <v>-53000</v>
      </c>
      <c r="L35" s="30">
        <f t="shared" si="2"/>
        <v>33235.199999999997</v>
      </c>
      <c r="M35" s="37">
        <f t="shared" si="3"/>
        <v>365587.19999999995</v>
      </c>
      <c r="N35" s="40">
        <f t="shared" si="4"/>
        <v>395587.19999999995</v>
      </c>
    </row>
    <row r="36" spans="1:14" ht="17.25" customHeight="1" x14ac:dyDescent="0.25">
      <c r="A36" s="48">
        <v>34</v>
      </c>
      <c r="B36" s="42" t="s">
        <v>43</v>
      </c>
      <c r="C36" s="32">
        <v>690</v>
      </c>
      <c r="D36" s="116">
        <f t="shared" si="5"/>
        <v>700</v>
      </c>
      <c r="E36" s="33">
        <f t="shared" si="6"/>
        <v>123200</v>
      </c>
      <c r="F36" s="34">
        <v>-12000</v>
      </c>
      <c r="G36" s="28">
        <f t="shared" si="7"/>
        <v>111200</v>
      </c>
      <c r="H36" s="27">
        <f t="shared" si="8"/>
        <v>24640</v>
      </c>
      <c r="I36" s="29">
        <f t="shared" si="0"/>
        <v>86560</v>
      </c>
      <c r="J36" s="35">
        <f t="shared" si="1"/>
        <v>34742</v>
      </c>
      <c r="K36" s="30">
        <v>-49000</v>
      </c>
      <c r="L36" s="30">
        <f t="shared" si="2"/>
        <v>37560</v>
      </c>
      <c r="M36" s="37">
        <f t="shared" si="3"/>
        <v>413160</v>
      </c>
      <c r="N36" s="40">
        <f t="shared" si="4"/>
        <v>443160</v>
      </c>
    </row>
    <row r="37" spans="1:14" ht="17.25" customHeight="1" x14ac:dyDescent="0.25">
      <c r="A37" s="47">
        <v>35</v>
      </c>
      <c r="B37" s="42" t="s">
        <v>38</v>
      </c>
      <c r="C37" s="32">
        <v>654</v>
      </c>
      <c r="D37" s="116">
        <f t="shared" si="5"/>
        <v>700</v>
      </c>
      <c r="E37" s="33">
        <f t="shared" si="6"/>
        <v>123200</v>
      </c>
      <c r="F37" s="34">
        <v>-12000</v>
      </c>
      <c r="G37" s="28">
        <f t="shared" si="7"/>
        <v>111200</v>
      </c>
      <c r="H37" s="27">
        <f t="shared" si="8"/>
        <v>24640</v>
      </c>
      <c r="I37" s="29">
        <f t="shared" si="0"/>
        <v>86560</v>
      </c>
      <c r="J37" s="35">
        <f t="shared" si="1"/>
        <v>34742</v>
      </c>
      <c r="K37" s="30">
        <v>-44000</v>
      </c>
      <c r="L37" s="30">
        <f t="shared" si="2"/>
        <v>42560</v>
      </c>
      <c r="M37" s="37">
        <f t="shared" si="3"/>
        <v>468160</v>
      </c>
      <c r="N37" s="40">
        <f t="shared" si="4"/>
        <v>498160</v>
      </c>
    </row>
    <row r="38" spans="1:14" ht="17.25" customHeight="1" x14ac:dyDescent="0.25">
      <c r="A38" s="48">
        <v>36</v>
      </c>
      <c r="B38" s="42" t="s">
        <v>40</v>
      </c>
      <c r="C38" s="32">
        <v>674</v>
      </c>
      <c r="D38" s="116">
        <f t="shared" si="5"/>
        <v>700</v>
      </c>
      <c r="E38" s="33">
        <f t="shared" si="6"/>
        <v>123200</v>
      </c>
      <c r="F38" s="34">
        <v>-12000</v>
      </c>
      <c r="G38" s="28">
        <f t="shared" si="7"/>
        <v>111200</v>
      </c>
      <c r="H38" s="27">
        <f t="shared" si="8"/>
        <v>24640</v>
      </c>
      <c r="I38" s="29">
        <f t="shared" si="0"/>
        <v>86560</v>
      </c>
      <c r="J38" s="35">
        <f t="shared" si="1"/>
        <v>34742</v>
      </c>
      <c r="K38" s="30">
        <v>-46000</v>
      </c>
      <c r="L38" s="30">
        <f t="shared" si="2"/>
        <v>40560</v>
      </c>
      <c r="M38" s="37">
        <f t="shared" si="3"/>
        <v>446160</v>
      </c>
      <c r="N38" s="40">
        <f t="shared" si="4"/>
        <v>476160</v>
      </c>
    </row>
    <row r="39" spans="1:14" ht="17.25" customHeight="1" x14ac:dyDescent="0.25">
      <c r="A39" s="47">
        <v>37</v>
      </c>
      <c r="B39" s="42" t="s">
        <v>36</v>
      </c>
      <c r="C39" s="43">
        <v>654</v>
      </c>
      <c r="D39" s="116">
        <f t="shared" si="5"/>
        <v>700</v>
      </c>
      <c r="E39" s="33">
        <f t="shared" si="6"/>
        <v>123200</v>
      </c>
      <c r="F39" s="34">
        <v>-12000</v>
      </c>
      <c r="G39" s="28">
        <f t="shared" si="7"/>
        <v>111200</v>
      </c>
      <c r="H39" s="27">
        <f t="shared" si="8"/>
        <v>24640</v>
      </c>
      <c r="I39" s="29">
        <f t="shared" si="0"/>
        <v>86560</v>
      </c>
      <c r="J39" s="35">
        <f t="shared" si="1"/>
        <v>34742</v>
      </c>
      <c r="K39" s="30">
        <v>-44000</v>
      </c>
      <c r="L39" s="30">
        <f t="shared" si="2"/>
        <v>42560</v>
      </c>
      <c r="M39" s="37">
        <f t="shared" si="3"/>
        <v>468160</v>
      </c>
      <c r="N39" s="44">
        <f t="shared" si="4"/>
        <v>498160</v>
      </c>
    </row>
    <row r="40" spans="1:14" ht="17.25" customHeight="1" x14ac:dyDescent="0.25">
      <c r="A40" s="48">
        <v>38</v>
      </c>
      <c r="B40" s="42" t="s">
        <v>34</v>
      </c>
      <c r="C40" s="32">
        <v>652</v>
      </c>
      <c r="D40" s="116">
        <f t="shared" si="5"/>
        <v>700</v>
      </c>
      <c r="E40" s="33">
        <f t="shared" si="6"/>
        <v>123200</v>
      </c>
      <c r="F40" s="34">
        <v>-12000</v>
      </c>
      <c r="G40" s="28">
        <f t="shared" si="7"/>
        <v>111200</v>
      </c>
      <c r="H40" s="27">
        <f t="shared" si="8"/>
        <v>24640</v>
      </c>
      <c r="I40" s="29">
        <f t="shared" si="0"/>
        <v>86560</v>
      </c>
      <c r="J40" s="35">
        <f t="shared" si="1"/>
        <v>34742</v>
      </c>
      <c r="K40" s="30">
        <v>-43000</v>
      </c>
      <c r="L40" s="30">
        <f t="shared" si="2"/>
        <v>43560</v>
      </c>
      <c r="M40" s="37">
        <f t="shared" si="3"/>
        <v>479160</v>
      </c>
      <c r="N40" s="40">
        <f t="shared" si="4"/>
        <v>509160</v>
      </c>
    </row>
    <row r="41" spans="1:14" ht="17.25" customHeight="1" x14ac:dyDescent="0.25">
      <c r="A41" s="47">
        <v>39</v>
      </c>
      <c r="B41" s="42" t="s">
        <v>54</v>
      </c>
      <c r="C41" s="32">
        <v>701</v>
      </c>
      <c r="D41" s="116">
        <f t="shared" si="5"/>
        <v>701</v>
      </c>
      <c r="E41" s="33">
        <f t="shared" si="6"/>
        <v>123376</v>
      </c>
      <c r="F41" s="34">
        <v>-12000</v>
      </c>
      <c r="G41" s="28">
        <f t="shared" si="7"/>
        <v>111376</v>
      </c>
      <c r="H41" s="27">
        <f t="shared" si="8"/>
        <v>24675.200000000001</v>
      </c>
      <c r="I41" s="29">
        <f t="shared" si="0"/>
        <v>86700.800000000003</v>
      </c>
      <c r="J41" s="35">
        <f t="shared" si="1"/>
        <v>34882.800000000003</v>
      </c>
      <c r="K41" s="36">
        <v>-51000</v>
      </c>
      <c r="L41" s="36">
        <f t="shared" si="2"/>
        <v>35700.800000000003</v>
      </c>
      <c r="M41" s="37">
        <f t="shared" si="3"/>
        <v>392708.80000000005</v>
      </c>
      <c r="N41" s="40">
        <f t="shared" si="4"/>
        <v>422708.80000000005</v>
      </c>
    </row>
    <row r="42" spans="1:14" ht="17.25" customHeight="1" x14ac:dyDescent="0.25">
      <c r="A42" s="48">
        <v>40</v>
      </c>
      <c r="B42" s="42" t="s">
        <v>25</v>
      </c>
      <c r="C42" s="32">
        <v>653</v>
      </c>
      <c r="D42" s="116">
        <f t="shared" si="5"/>
        <v>700</v>
      </c>
      <c r="E42" s="33">
        <f t="shared" si="6"/>
        <v>123200</v>
      </c>
      <c r="F42" s="34">
        <v>-12000</v>
      </c>
      <c r="G42" s="28">
        <f t="shared" si="7"/>
        <v>111200</v>
      </c>
      <c r="H42" s="27">
        <f t="shared" si="8"/>
        <v>24640</v>
      </c>
      <c r="I42" s="29">
        <f t="shared" si="0"/>
        <v>86560</v>
      </c>
      <c r="J42" s="35">
        <f t="shared" si="1"/>
        <v>34742</v>
      </c>
      <c r="K42" s="30">
        <v>-43000</v>
      </c>
      <c r="L42" s="30">
        <f t="shared" si="2"/>
        <v>43560</v>
      </c>
      <c r="M42" s="37">
        <f t="shared" si="3"/>
        <v>479160</v>
      </c>
      <c r="N42" s="40">
        <f t="shared" si="4"/>
        <v>509160</v>
      </c>
    </row>
    <row r="43" spans="1:14" ht="17.25" customHeight="1" x14ac:dyDescent="0.25">
      <c r="A43" s="47">
        <v>41</v>
      </c>
      <c r="B43" s="42" t="s">
        <v>26</v>
      </c>
      <c r="C43" s="32">
        <v>653</v>
      </c>
      <c r="D43" s="116">
        <f t="shared" si="5"/>
        <v>700</v>
      </c>
      <c r="E43" s="33">
        <f t="shared" si="6"/>
        <v>123200</v>
      </c>
      <c r="F43" s="34">
        <v>-12000</v>
      </c>
      <c r="G43" s="28">
        <f t="shared" si="7"/>
        <v>111200</v>
      </c>
      <c r="H43" s="27">
        <f t="shared" si="8"/>
        <v>24640</v>
      </c>
      <c r="I43" s="29">
        <f t="shared" si="0"/>
        <v>86560</v>
      </c>
      <c r="J43" s="35">
        <f t="shared" si="1"/>
        <v>34742</v>
      </c>
      <c r="K43" s="30">
        <v>-43000</v>
      </c>
      <c r="L43" s="30">
        <f t="shared" si="2"/>
        <v>43560</v>
      </c>
      <c r="M43" s="37">
        <f t="shared" si="3"/>
        <v>479160</v>
      </c>
      <c r="N43" s="40">
        <f t="shared" si="4"/>
        <v>509160</v>
      </c>
    </row>
    <row r="44" spans="1:14" ht="17.25" customHeight="1" x14ac:dyDescent="0.25">
      <c r="A44" s="47">
        <v>42</v>
      </c>
      <c r="B44" s="42" t="s">
        <v>30</v>
      </c>
      <c r="C44" s="32">
        <v>653</v>
      </c>
      <c r="D44" s="116">
        <f t="shared" si="5"/>
        <v>700</v>
      </c>
      <c r="E44" s="33">
        <f t="shared" si="6"/>
        <v>123200</v>
      </c>
      <c r="F44" s="34">
        <v>-12000</v>
      </c>
      <c r="G44" s="28">
        <f t="shared" si="7"/>
        <v>111200</v>
      </c>
      <c r="H44" s="27">
        <f t="shared" si="8"/>
        <v>24640</v>
      </c>
      <c r="I44" s="29">
        <f t="shared" si="0"/>
        <v>86560</v>
      </c>
      <c r="J44" s="35">
        <f t="shared" si="1"/>
        <v>34742</v>
      </c>
      <c r="K44" s="30">
        <v>-44000</v>
      </c>
      <c r="L44" s="30">
        <f t="shared" si="2"/>
        <v>42560</v>
      </c>
      <c r="M44" s="37">
        <f t="shared" si="3"/>
        <v>468160</v>
      </c>
      <c r="N44" s="40">
        <f t="shared" si="4"/>
        <v>498160</v>
      </c>
    </row>
    <row r="45" spans="1:14" ht="17.25" customHeight="1" x14ac:dyDescent="0.25">
      <c r="A45" s="48">
        <v>43</v>
      </c>
      <c r="B45" s="42" t="s">
        <v>14</v>
      </c>
      <c r="C45" s="32">
        <v>653</v>
      </c>
      <c r="D45" s="116">
        <f t="shared" si="5"/>
        <v>700</v>
      </c>
      <c r="E45" s="33">
        <f t="shared" si="6"/>
        <v>123200</v>
      </c>
      <c r="F45" s="34">
        <v>-12000</v>
      </c>
      <c r="G45" s="28">
        <f t="shared" si="7"/>
        <v>111200</v>
      </c>
      <c r="H45" s="27">
        <f t="shared" si="8"/>
        <v>24640</v>
      </c>
      <c r="I45" s="29">
        <f t="shared" si="0"/>
        <v>86560</v>
      </c>
      <c r="J45" s="35">
        <f t="shared" si="1"/>
        <v>34742</v>
      </c>
      <c r="K45" s="30">
        <v>-44000</v>
      </c>
      <c r="L45" s="30">
        <f t="shared" si="2"/>
        <v>42560</v>
      </c>
      <c r="M45" s="37">
        <f t="shared" si="3"/>
        <v>468160</v>
      </c>
      <c r="N45" s="40">
        <f t="shared" si="4"/>
        <v>498160</v>
      </c>
    </row>
    <row r="46" spans="1:14" ht="17.25" customHeight="1" x14ac:dyDescent="0.25">
      <c r="A46" s="47">
        <v>44</v>
      </c>
      <c r="B46" s="42" t="s">
        <v>27</v>
      </c>
      <c r="C46" s="32">
        <v>653</v>
      </c>
      <c r="D46" s="116">
        <f t="shared" si="5"/>
        <v>700</v>
      </c>
      <c r="E46" s="33">
        <f t="shared" si="6"/>
        <v>123200</v>
      </c>
      <c r="F46" s="34">
        <v>-12000</v>
      </c>
      <c r="G46" s="28">
        <f t="shared" si="7"/>
        <v>111200</v>
      </c>
      <c r="H46" s="27">
        <f t="shared" si="8"/>
        <v>24640</v>
      </c>
      <c r="I46" s="29">
        <f t="shared" si="0"/>
        <v>86560</v>
      </c>
      <c r="J46" s="35">
        <f t="shared" si="1"/>
        <v>34742</v>
      </c>
      <c r="K46" s="30">
        <v>-43000</v>
      </c>
      <c r="L46" s="36">
        <f t="shared" si="2"/>
        <v>43560</v>
      </c>
      <c r="M46" s="37">
        <f t="shared" si="3"/>
        <v>479160</v>
      </c>
      <c r="N46" s="40">
        <f t="shared" si="4"/>
        <v>509160</v>
      </c>
    </row>
    <row r="47" spans="1:14" ht="17.25" customHeight="1" x14ac:dyDescent="0.25">
      <c r="A47" s="48">
        <v>45</v>
      </c>
      <c r="B47" s="42" t="s">
        <v>31</v>
      </c>
      <c r="C47" s="32">
        <v>654</v>
      </c>
      <c r="D47" s="116">
        <f t="shared" si="5"/>
        <v>700</v>
      </c>
      <c r="E47" s="33">
        <f t="shared" si="6"/>
        <v>123200</v>
      </c>
      <c r="F47" s="34">
        <v>-12000</v>
      </c>
      <c r="G47" s="28">
        <f t="shared" si="7"/>
        <v>111200</v>
      </c>
      <c r="H47" s="27">
        <f t="shared" si="8"/>
        <v>24640</v>
      </c>
      <c r="I47" s="29">
        <f t="shared" si="0"/>
        <v>86560</v>
      </c>
      <c r="J47" s="75">
        <f t="shared" si="1"/>
        <v>34742</v>
      </c>
      <c r="K47" s="76">
        <v>-43000</v>
      </c>
      <c r="L47" s="76">
        <f t="shared" si="2"/>
        <v>43560</v>
      </c>
      <c r="M47" s="77">
        <f t="shared" si="3"/>
        <v>479160</v>
      </c>
      <c r="N47" s="78">
        <f t="shared" si="4"/>
        <v>509160</v>
      </c>
    </row>
    <row r="48" spans="1:14" ht="17.25" customHeight="1" x14ac:dyDescent="0.25">
      <c r="A48" s="48">
        <v>45</v>
      </c>
      <c r="B48" s="114" t="s">
        <v>101</v>
      </c>
      <c r="C48" s="38">
        <v>653</v>
      </c>
      <c r="D48" s="116">
        <f t="shared" si="5"/>
        <v>700</v>
      </c>
      <c r="E48" s="33">
        <f>D48*8*22</f>
        <v>123200</v>
      </c>
      <c r="F48" s="34">
        <v>-12000</v>
      </c>
      <c r="G48" s="28">
        <f>E48+F48</f>
        <v>111200</v>
      </c>
      <c r="H48" s="27">
        <f>E48*0.2</f>
        <v>24640</v>
      </c>
      <c r="I48" s="29">
        <f>G48-H48</f>
        <v>86560</v>
      </c>
      <c r="J48" s="75">
        <f>I48-51818</f>
        <v>34742</v>
      </c>
      <c r="K48" s="76">
        <v>-43000</v>
      </c>
      <c r="L48" s="76">
        <f>I48+K48</f>
        <v>43560</v>
      </c>
      <c r="M48" s="77">
        <f>L48*11</f>
        <v>479160</v>
      </c>
      <c r="N48" s="78">
        <f>M48+30000</f>
        <v>509160</v>
      </c>
    </row>
    <row r="49" spans="2:14" s="24" customFormat="1" ht="24.75" customHeight="1" x14ac:dyDescent="0.25">
      <c r="B49" s="47"/>
      <c r="D49" s="82"/>
      <c r="E49" s="25"/>
      <c r="F49" s="25"/>
      <c r="G49" s="49"/>
      <c r="H49" s="49"/>
      <c r="I49" s="49"/>
      <c r="J49" s="74" t="s">
        <v>69</v>
      </c>
      <c r="L49" s="38" t="s">
        <v>70</v>
      </c>
      <c r="M49" s="38" t="s">
        <v>71</v>
      </c>
      <c r="N49" s="50"/>
    </row>
  </sheetData>
  <phoneticPr fontId="1"/>
  <printOptions horizontalCentered="1" verticalCentered="1"/>
  <pageMargins left="0.22" right="0.19685039370078741" top="0.35433070866141736" bottom="0.19685039370078741" header="0.19685039370078741" footer="0.19685039370078741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38"/>
  <sheetViews>
    <sheetView showGridLines="0" tabSelected="1" zoomScaleNormal="100" zoomScaleSheetLayoutView="100" workbookViewId="0">
      <selection sqref="A1:G1"/>
    </sheetView>
  </sheetViews>
  <sheetFormatPr defaultColWidth="6.59765625" defaultRowHeight="45" customHeight="1" x14ac:dyDescent="0.25"/>
  <cols>
    <col min="1" max="1" width="4" style="118" customWidth="1"/>
    <col min="2" max="2" width="22.46484375" style="118" customWidth="1"/>
    <col min="3" max="3" width="10" style="118" customWidth="1"/>
    <col min="4" max="4" width="6.59765625" style="118" customWidth="1"/>
    <col min="5" max="5" width="5.265625" style="118" customWidth="1"/>
    <col min="6" max="6" width="8.3984375" style="118" customWidth="1"/>
    <col min="7" max="7" width="13.73046875" style="118" customWidth="1"/>
    <col min="8" max="8" width="6.59765625" style="118" customWidth="1"/>
    <col min="9" max="9" width="7.46484375" style="118" customWidth="1"/>
    <col min="10" max="10" width="8.86328125" style="118" customWidth="1"/>
    <col min="11" max="13" width="5.265625" style="118" customWidth="1"/>
    <col min="14" max="14" width="5.59765625" style="118" customWidth="1"/>
    <col min="15" max="16384" width="6.59765625" style="118"/>
  </cols>
  <sheetData>
    <row r="1" spans="1:15" ht="18" customHeight="1" x14ac:dyDescent="0.25">
      <c r="A1" s="224" t="s">
        <v>118</v>
      </c>
      <c r="B1" s="224"/>
      <c r="C1" s="224"/>
      <c r="D1" s="224"/>
      <c r="E1" s="224"/>
      <c r="F1" s="224"/>
      <c r="G1" s="224"/>
      <c r="H1" s="153" t="s">
        <v>185</v>
      </c>
      <c r="I1" s="153"/>
      <c r="J1" s="153"/>
      <c r="K1" s="153"/>
      <c r="L1" s="153"/>
      <c r="M1" s="153"/>
      <c r="N1" s="153"/>
      <c r="O1" s="117"/>
    </row>
    <row r="2" spans="1:15" ht="36" customHeight="1" x14ac:dyDescent="0.25">
      <c r="A2" s="154" t="s">
        <v>142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5" s="119" customFormat="1" ht="27" customHeight="1" x14ac:dyDescent="0.25">
      <c r="A3" s="136" t="s">
        <v>179</v>
      </c>
      <c r="B3" s="136"/>
      <c r="C3" s="136"/>
      <c r="D3" s="136"/>
      <c r="E3" s="126"/>
      <c r="F3" s="126"/>
      <c r="G3" s="126"/>
      <c r="H3" s="115"/>
      <c r="I3" s="115" t="s">
        <v>121</v>
      </c>
      <c r="J3" s="125" t="s">
        <v>134</v>
      </c>
      <c r="K3" s="128"/>
      <c r="L3" s="124" t="s">
        <v>120</v>
      </c>
      <c r="M3" s="128"/>
      <c r="N3" s="124" t="s">
        <v>119</v>
      </c>
    </row>
    <row r="4" spans="1:15" ht="18" customHeight="1" x14ac:dyDescent="0.25">
      <c r="A4" s="236" t="s">
        <v>114</v>
      </c>
      <c r="B4" s="237"/>
      <c r="C4" s="187"/>
      <c r="D4" s="187"/>
      <c r="E4" s="187"/>
      <c r="F4" s="187"/>
      <c r="G4" s="187"/>
      <c r="H4" s="214" t="s">
        <v>132</v>
      </c>
      <c r="I4" s="214"/>
      <c r="J4" s="231"/>
      <c r="K4" s="231"/>
      <c r="L4" s="231"/>
      <c r="M4" s="231"/>
      <c r="N4" s="232"/>
    </row>
    <row r="5" spans="1:15" s="119" customFormat="1" ht="18" customHeight="1" x14ac:dyDescent="0.25">
      <c r="A5" s="185" t="s">
        <v>143</v>
      </c>
      <c r="B5" s="186"/>
      <c r="C5" s="195"/>
      <c r="D5" s="195"/>
      <c r="E5" s="195"/>
      <c r="F5" s="195"/>
      <c r="G5" s="195"/>
      <c r="H5" s="215"/>
      <c r="I5" s="215"/>
      <c r="J5" s="229"/>
      <c r="K5" s="229"/>
      <c r="L5" s="229"/>
      <c r="M5" s="229"/>
      <c r="N5" s="230"/>
    </row>
    <row r="6" spans="1:15" s="119" customFormat="1" ht="36" customHeight="1" x14ac:dyDescent="0.25">
      <c r="A6" s="185"/>
      <c r="B6" s="186"/>
      <c r="C6" s="195"/>
      <c r="D6" s="195"/>
      <c r="E6" s="195"/>
      <c r="F6" s="195"/>
      <c r="G6" s="195"/>
      <c r="H6" s="215" t="s">
        <v>133</v>
      </c>
      <c r="I6" s="215"/>
      <c r="J6" s="229"/>
      <c r="K6" s="229"/>
      <c r="L6" s="229"/>
      <c r="M6" s="229"/>
      <c r="N6" s="230"/>
    </row>
    <row r="7" spans="1:15" ht="18" customHeight="1" x14ac:dyDescent="0.25">
      <c r="A7" s="235" t="s">
        <v>144</v>
      </c>
      <c r="B7" s="215"/>
      <c r="C7" s="176" t="s">
        <v>151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7"/>
    </row>
    <row r="8" spans="1:15" s="119" customFormat="1" ht="48" customHeight="1" x14ac:dyDescent="0.25">
      <c r="A8" s="235"/>
      <c r="B8" s="215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7"/>
    </row>
    <row r="9" spans="1:15" s="119" customFormat="1" ht="21" customHeight="1" x14ac:dyDescent="0.25">
      <c r="A9" s="218" t="s">
        <v>135</v>
      </c>
      <c r="B9" s="219"/>
      <c r="C9" s="233"/>
      <c r="D9" s="233"/>
      <c r="E9" s="233"/>
      <c r="F9" s="233"/>
      <c r="G9" s="219" t="s">
        <v>146</v>
      </c>
      <c r="H9" s="219"/>
      <c r="I9" s="173"/>
      <c r="J9" s="173"/>
      <c r="K9" s="173"/>
      <c r="L9" s="173"/>
      <c r="M9" s="173"/>
      <c r="N9" s="234"/>
    </row>
    <row r="10" spans="1:15" ht="48" customHeight="1" x14ac:dyDescent="0.25">
      <c r="A10" s="170" t="s">
        <v>145</v>
      </c>
      <c r="B10" s="219"/>
      <c r="C10" s="195"/>
      <c r="D10" s="195"/>
      <c r="E10" s="195"/>
      <c r="F10" s="195"/>
      <c r="G10" s="194" t="s">
        <v>147</v>
      </c>
      <c r="H10" s="169"/>
      <c r="I10" s="195"/>
      <c r="J10" s="195"/>
      <c r="K10" s="195"/>
      <c r="L10" s="195"/>
      <c r="M10" s="195"/>
      <c r="N10" s="209"/>
    </row>
    <row r="11" spans="1:15" ht="27" customHeight="1" x14ac:dyDescent="0.25">
      <c r="A11" s="191" t="s">
        <v>113</v>
      </c>
      <c r="B11" s="192"/>
      <c r="C11" s="203"/>
      <c r="D11" s="204"/>
      <c r="E11" s="204"/>
      <c r="F11" s="204"/>
      <c r="G11" s="204"/>
      <c r="H11" s="204"/>
      <c r="I11" s="205"/>
      <c r="J11" s="225" t="s">
        <v>122</v>
      </c>
      <c r="K11" s="225"/>
      <c r="L11" s="225"/>
      <c r="M11" s="225"/>
      <c r="N11" s="226"/>
    </row>
    <row r="12" spans="1:15" s="119" customFormat="1" ht="21" customHeight="1" x14ac:dyDescent="0.25">
      <c r="A12" s="190" t="s">
        <v>148</v>
      </c>
      <c r="B12" s="190"/>
      <c r="C12" s="122"/>
      <c r="D12" s="123"/>
      <c r="E12" s="123"/>
      <c r="F12" s="123"/>
      <c r="G12" s="123"/>
      <c r="H12" s="123"/>
      <c r="I12" s="120"/>
      <c r="J12" s="121"/>
      <c r="K12" s="208"/>
      <c r="L12" s="208"/>
      <c r="M12" s="208"/>
      <c r="N12" s="208"/>
    </row>
    <row r="13" spans="1:15" ht="18" customHeight="1" x14ac:dyDescent="0.25">
      <c r="A13" s="188" t="s">
        <v>123</v>
      </c>
      <c r="B13" s="189"/>
      <c r="C13" s="187"/>
      <c r="D13" s="187"/>
      <c r="E13" s="187"/>
      <c r="F13" s="187"/>
      <c r="G13" s="214" t="s">
        <v>102</v>
      </c>
      <c r="H13" s="216" t="s">
        <v>150</v>
      </c>
      <c r="I13" s="216"/>
      <c r="J13" s="216"/>
      <c r="K13" s="216"/>
      <c r="L13" s="216"/>
      <c r="M13" s="216"/>
      <c r="N13" s="217"/>
    </row>
    <row r="14" spans="1:15" ht="60" customHeight="1" x14ac:dyDescent="0.25">
      <c r="A14" s="193" t="s">
        <v>149</v>
      </c>
      <c r="B14" s="194"/>
      <c r="C14" s="195"/>
      <c r="D14" s="173"/>
      <c r="E14" s="173"/>
      <c r="F14" s="173"/>
      <c r="G14" s="215"/>
      <c r="H14" s="176"/>
      <c r="I14" s="176"/>
      <c r="J14" s="176"/>
      <c r="K14" s="176"/>
      <c r="L14" s="176"/>
      <c r="M14" s="176"/>
      <c r="N14" s="177"/>
    </row>
    <row r="15" spans="1:15" ht="27.75" customHeight="1" x14ac:dyDescent="0.25">
      <c r="A15" s="196" t="s">
        <v>124</v>
      </c>
      <c r="B15" s="197"/>
      <c r="C15" s="198"/>
      <c r="D15" s="198"/>
      <c r="E15" s="198"/>
      <c r="F15" s="198"/>
      <c r="G15" s="131" t="s">
        <v>115</v>
      </c>
      <c r="H15" s="198"/>
      <c r="I15" s="198"/>
      <c r="J15" s="198"/>
      <c r="K15" s="198"/>
      <c r="L15" s="198"/>
      <c r="M15" s="198"/>
      <c r="N15" s="220"/>
    </row>
    <row r="16" spans="1:15" ht="27" customHeight="1" x14ac:dyDescent="0.25">
      <c r="A16" s="193" t="s">
        <v>152</v>
      </c>
      <c r="B16" s="194"/>
      <c r="C16" s="132" t="s">
        <v>153</v>
      </c>
      <c r="D16" s="207"/>
      <c r="E16" s="207"/>
      <c r="F16" s="127" t="s">
        <v>156</v>
      </c>
      <c r="G16" s="164"/>
      <c r="H16" s="167"/>
      <c r="I16" s="127" t="s">
        <v>155</v>
      </c>
      <c r="J16" s="127" t="s">
        <v>157</v>
      </c>
      <c r="K16" s="155"/>
      <c r="L16" s="156"/>
      <c r="M16" s="148" t="s">
        <v>158</v>
      </c>
      <c r="N16" s="150"/>
    </row>
    <row r="17" spans="1:14" ht="27" customHeight="1" x14ac:dyDescent="0.25">
      <c r="A17" s="193"/>
      <c r="B17" s="194"/>
      <c r="C17" s="132" t="s">
        <v>154</v>
      </c>
      <c r="D17" s="207"/>
      <c r="E17" s="207"/>
      <c r="F17" s="127" t="s">
        <v>159</v>
      </c>
      <c r="G17" s="133"/>
      <c r="H17" s="148" t="s">
        <v>160</v>
      </c>
      <c r="I17" s="184"/>
      <c r="J17" s="127" t="s">
        <v>157</v>
      </c>
      <c r="K17" s="155"/>
      <c r="L17" s="156"/>
      <c r="M17" s="148" t="s">
        <v>158</v>
      </c>
      <c r="N17" s="150"/>
    </row>
    <row r="18" spans="1:14" ht="27" customHeight="1" x14ac:dyDescent="0.25">
      <c r="A18" s="218" t="s">
        <v>103</v>
      </c>
      <c r="B18" s="219"/>
      <c r="C18" s="130"/>
      <c r="D18" s="127" t="s">
        <v>136</v>
      </c>
      <c r="E18" s="221" t="s">
        <v>165</v>
      </c>
      <c r="F18" s="221"/>
      <c r="G18" s="221"/>
      <c r="H18" s="223" t="s">
        <v>166</v>
      </c>
      <c r="I18" s="160"/>
      <c r="J18" s="182"/>
      <c r="K18" s="182"/>
      <c r="L18" s="182"/>
      <c r="M18" s="182"/>
      <c r="N18" s="183"/>
    </row>
    <row r="19" spans="1:14" ht="27" customHeight="1" x14ac:dyDescent="0.25">
      <c r="A19" s="170" t="s">
        <v>164</v>
      </c>
      <c r="B19" s="171"/>
      <c r="C19" s="207"/>
      <c r="D19" s="207"/>
      <c r="E19" s="207"/>
      <c r="F19" s="207"/>
      <c r="G19" s="207"/>
      <c r="H19" s="134" t="s">
        <v>161</v>
      </c>
      <c r="I19" s="133"/>
      <c r="J19" s="135" t="s">
        <v>163</v>
      </c>
      <c r="K19" s="133"/>
      <c r="L19" s="221" t="s">
        <v>162</v>
      </c>
      <c r="M19" s="221"/>
      <c r="N19" s="222"/>
    </row>
    <row r="20" spans="1:14" ht="27" customHeight="1" x14ac:dyDescent="0.25">
      <c r="A20" s="199" t="s">
        <v>125</v>
      </c>
      <c r="B20" s="200"/>
      <c r="C20" s="157"/>
      <c r="D20" s="158"/>
      <c r="E20" s="158"/>
      <c r="F20" s="158"/>
      <c r="G20" s="158"/>
      <c r="H20" s="158"/>
      <c r="I20" s="158"/>
      <c r="J20" s="159"/>
      <c r="K20" s="145"/>
      <c r="L20" s="129" t="s">
        <v>186</v>
      </c>
      <c r="M20" s="147"/>
      <c r="N20" s="146"/>
    </row>
    <row r="21" spans="1:14" ht="27" customHeight="1" x14ac:dyDescent="0.25">
      <c r="A21" s="168" t="s">
        <v>104</v>
      </c>
      <c r="B21" s="169"/>
      <c r="C21" s="127" t="s">
        <v>80</v>
      </c>
      <c r="D21" s="172"/>
      <c r="E21" s="172"/>
      <c r="F21" s="127" t="s">
        <v>126</v>
      </c>
      <c r="G21" s="127" t="s">
        <v>105</v>
      </c>
      <c r="H21" s="140"/>
      <c r="I21" s="141" t="s">
        <v>183</v>
      </c>
      <c r="J21" s="139"/>
      <c r="K21" s="142" t="s">
        <v>184</v>
      </c>
      <c r="L21" s="141" t="s">
        <v>168</v>
      </c>
      <c r="M21" s="139"/>
      <c r="N21" s="143" t="s">
        <v>182</v>
      </c>
    </row>
    <row r="22" spans="1:14" ht="27" customHeight="1" x14ac:dyDescent="0.25">
      <c r="A22" s="168"/>
      <c r="B22" s="169"/>
      <c r="C22" s="160" t="s">
        <v>106</v>
      </c>
      <c r="D22" s="173" t="s">
        <v>127</v>
      </c>
      <c r="E22" s="173"/>
      <c r="F22" s="173"/>
      <c r="G22" s="160" t="s">
        <v>128</v>
      </c>
      <c r="H22" s="160"/>
      <c r="I22" s="160"/>
      <c r="J22" s="213"/>
      <c r="K22" s="213"/>
      <c r="L22" s="180" t="s">
        <v>129</v>
      </c>
      <c r="M22" s="180"/>
      <c r="N22" s="181"/>
    </row>
    <row r="23" spans="1:14" ht="15.75" customHeight="1" x14ac:dyDescent="0.25">
      <c r="A23" s="168"/>
      <c r="B23" s="169"/>
      <c r="C23" s="160"/>
      <c r="D23" s="160" t="s">
        <v>112</v>
      </c>
      <c r="E23" s="160"/>
      <c r="F23" s="174" t="s">
        <v>137</v>
      </c>
      <c r="G23" s="174"/>
      <c r="H23" s="174"/>
      <c r="I23" s="174"/>
      <c r="J23" s="174"/>
      <c r="K23" s="174"/>
      <c r="L23" s="174"/>
      <c r="M23" s="174"/>
      <c r="N23" s="175"/>
    </row>
    <row r="24" spans="1:14" ht="26.25" customHeight="1" x14ac:dyDescent="0.25">
      <c r="A24" s="168"/>
      <c r="B24" s="169"/>
      <c r="C24" s="160"/>
      <c r="D24" s="160"/>
      <c r="E24" s="160"/>
      <c r="F24" s="176"/>
      <c r="G24" s="176"/>
      <c r="H24" s="176"/>
      <c r="I24" s="176"/>
      <c r="J24" s="176"/>
      <c r="K24" s="176"/>
      <c r="L24" s="176"/>
      <c r="M24" s="176"/>
      <c r="N24" s="177"/>
    </row>
    <row r="25" spans="1:14" ht="27" customHeight="1" x14ac:dyDescent="0.25">
      <c r="A25" s="168"/>
      <c r="B25" s="169"/>
      <c r="C25" s="160" t="s">
        <v>107</v>
      </c>
      <c r="D25" s="160" t="s">
        <v>187</v>
      </c>
      <c r="E25" s="160"/>
      <c r="F25" s="161" t="s">
        <v>116</v>
      </c>
      <c r="G25" s="162"/>
      <c r="H25" s="164" t="s">
        <v>189</v>
      </c>
      <c r="I25" s="167"/>
      <c r="J25" s="134" t="s">
        <v>188</v>
      </c>
      <c r="K25" s="164"/>
      <c r="L25" s="165"/>
      <c r="M25" s="165"/>
      <c r="N25" s="166"/>
    </row>
    <row r="26" spans="1:14" ht="27" customHeight="1" x14ac:dyDescent="0.25">
      <c r="A26" s="168"/>
      <c r="B26" s="169"/>
      <c r="C26" s="160"/>
      <c r="D26" s="160" t="s">
        <v>130</v>
      </c>
      <c r="E26" s="160"/>
      <c r="F26" s="161" t="s">
        <v>116</v>
      </c>
      <c r="G26" s="162"/>
      <c r="H26" s="162"/>
      <c r="I26" s="163"/>
      <c r="J26" s="178"/>
      <c r="K26" s="178"/>
      <c r="L26" s="178"/>
      <c r="M26" s="178"/>
      <c r="N26" s="179"/>
    </row>
    <row r="27" spans="1:14" ht="14.25" customHeight="1" x14ac:dyDescent="0.25">
      <c r="A27" s="168" t="s">
        <v>117</v>
      </c>
      <c r="B27" s="169"/>
      <c r="C27" s="174" t="s">
        <v>138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5"/>
    </row>
    <row r="28" spans="1:14" s="119" customFormat="1" ht="36" customHeight="1" x14ac:dyDescent="0.25">
      <c r="A28" s="168"/>
      <c r="B28" s="169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9"/>
    </row>
    <row r="29" spans="1:14" s="119" customFormat="1" ht="27" customHeight="1" x14ac:dyDescent="0.25">
      <c r="A29" s="168" t="s">
        <v>173</v>
      </c>
      <c r="B29" s="169"/>
      <c r="C29" s="127" t="s">
        <v>175</v>
      </c>
      <c r="D29" s="155"/>
      <c r="E29" s="156"/>
      <c r="F29" s="127" t="s">
        <v>176</v>
      </c>
      <c r="G29" s="127" t="s">
        <v>177</v>
      </c>
      <c r="H29" s="130"/>
      <c r="I29" s="127" t="s">
        <v>176</v>
      </c>
      <c r="J29" s="160" t="s">
        <v>178</v>
      </c>
      <c r="K29" s="160"/>
      <c r="L29" s="182"/>
      <c r="M29" s="182"/>
      <c r="N29" s="137" t="s">
        <v>158</v>
      </c>
    </row>
    <row r="30" spans="1:14" ht="18.75" customHeight="1" x14ac:dyDescent="0.25">
      <c r="A30" s="168" t="s">
        <v>174</v>
      </c>
      <c r="B30" s="169"/>
      <c r="C30" s="210" t="s">
        <v>15</v>
      </c>
      <c r="D30" s="211"/>
      <c r="E30" s="211"/>
      <c r="F30" s="211"/>
      <c r="G30" s="210" t="s">
        <v>139</v>
      </c>
      <c r="H30" s="211"/>
      <c r="I30" s="211"/>
      <c r="J30" s="210" t="s">
        <v>140</v>
      </c>
      <c r="K30" s="211"/>
      <c r="L30" s="211"/>
      <c r="M30" s="211"/>
      <c r="N30" s="212"/>
    </row>
    <row r="31" spans="1:14" ht="18.75" customHeight="1" x14ac:dyDescent="0.25">
      <c r="A31" s="168"/>
      <c r="B31" s="169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2"/>
    </row>
    <row r="32" spans="1:14" ht="18.75" customHeight="1" x14ac:dyDescent="0.25">
      <c r="A32" s="168"/>
      <c r="B32" s="169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2"/>
    </row>
    <row r="33" spans="1:14" ht="27" customHeight="1" x14ac:dyDescent="0.25">
      <c r="A33" s="168" t="s">
        <v>110</v>
      </c>
      <c r="B33" s="169"/>
      <c r="C33" s="160" t="s">
        <v>108</v>
      </c>
      <c r="D33" s="160"/>
      <c r="E33" s="198"/>
      <c r="F33" s="198"/>
      <c r="G33" s="127" t="s">
        <v>109</v>
      </c>
      <c r="H33" s="160" t="s">
        <v>111</v>
      </c>
      <c r="I33" s="160"/>
      <c r="J33" s="198"/>
      <c r="K33" s="198"/>
      <c r="L33" s="138" t="s">
        <v>109</v>
      </c>
      <c r="M33" s="149"/>
      <c r="N33" s="150"/>
    </row>
    <row r="34" spans="1:14" ht="27" customHeight="1" x14ac:dyDescent="0.25">
      <c r="A34" s="168"/>
      <c r="B34" s="169"/>
      <c r="C34" s="160" t="s">
        <v>131</v>
      </c>
      <c r="D34" s="160"/>
      <c r="E34" s="161"/>
      <c r="F34" s="162"/>
      <c r="G34" s="163"/>
      <c r="H34" s="148" t="s">
        <v>181</v>
      </c>
      <c r="I34" s="149"/>
      <c r="J34" s="149"/>
      <c r="K34" s="161"/>
      <c r="L34" s="162"/>
      <c r="M34" s="163"/>
      <c r="N34" s="144" t="s">
        <v>180</v>
      </c>
    </row>
    <row r="35" spans="1:14" s="119" customFormat="1" ht="27" customHeight="1" x14ac:dyDescent="0.25">
      <c r="A35" s="168" t="s">
        <v>167</v>
      </c>
      <c r="B35" s="169"/>
      <c r="C35" s="155"/>
      <c r="D35" s="206"/>
      <c r="E35" s="206"/>
      <c r="F35" s="206"/>
      <c r="G35" s="206"/>
      <c r="H35" s="156"/>
      <c r="I35" s="127" t="s">
        <v>169</v>
      </c>
      <c r="J35" s="151"/>
      <c r="K35" s="152"/>
      <c r="L35" s="148" t="s">
        <v>190</v>
      </c>
      <c r="M35" s="149"/>
      <c r="N35" s="150"/>
    </row>
    <row r="36" spans="1:14" ht="27" customHeight="1" x14ac:dyDescent="0.25">
      <c r="A36" s="168" t="s">
        <v>170</v>
      </c>
      <c r="B36" s="169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s="119" customFormat="1" ht="27" customHeight="1" x14ac:dyDescent="0.25">
      <c r="A37" s="168" t="s">
        <v>172</v>
      </c>
      <c r="B37" s="169"/>
      <c r="C37" s="164"/>
      <c r="D37" s="167"/>
      <c r="E37" s="227" t="s">
        <v>141</v>
      </c>
      <c r="F37" s="227"/>
      <c r="G37" s="227"/>
      <c r="H37" s="227"/>
      <c r="I37" s="227"/>
      <c r="J37" s="227"/>
      <c r="K37" s="227"/>
      <c r="L37" s="227"/>
      <c r="M37" s="227"/>
      <c r="N37" s="228"/>
    </row>
    <row r="38" spans="1:14" ht="27" customHeight="1" x14ac:dyDescent="0.25">
      <c r="A38" s="191" t="s">
        <v>171</v>
      </c>
      <c r="B38" s="192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2"/>
    </row>
  </sheetData>
  <mergeCells count="105">
    <mergeCell ref="A1:G1"/>
    <mergeCell ref="J11:N11"/>
    <mergeCell ref="A10:B10"/>
    <mergeCell ref="C10:F10"/>
    <mergeCell ref="G10:H10"/>
    <mergeCell ref="A37:B37"/>
    <mergeCell ref="E37:N37"/>
    <mergeCell ref="C36:N36"/>
    <mergeCell ref="H4:I5"/>
    <mergeCell ref="H6:I6"/>
    <mergeCell ref="J6:N6"/>
    <mergeCell ref="J4:N5"/>
    <mergeCell ref="C4:G4"/>
    <mergeCell ref="C5:G6"/>
    <mergeCell ref="C9:F9"/>
    <mergeCell ref="I9:N9"/>
    <mergeCell ref="A9:B9"/>
    <mergeCell ref="G9:H9"/>
    <mergeCell ref="C27:N27"/>
    <mergeCell ref="C28:N28"/>
    <mergeCell ref="A7:B8"/>
    <mergeCell ref="C8:N8"/>
    <mergeCell ref="A4:B4"/>
    <mergeCell ref="A27:B28"/>
    <mergeCell ref="K12:N12"/>
    <mergeCell ref="A21:B26"/>
    <mergeCell ref="A33:B34"/>
    <mergeCell ref="I10:N10"/>
    <mergeCell ref="C34:D34"/>
    <mergeCell ref="J33:K33"/>
    <mergeCell ref="C33:D33"/>
    <mergeCell ref="E33:F33"/>
    <mergeCell ref="C30:F32"/>
    <mergeCell ref="G30:I32"/>
    <mergeCell ref="J30:N32"/>
    <mergeCell ref="H33:I33"/>
    <mergeCell ref="J22:K22"/>
    <mergeCell ref="G13:G14"/>
    <mergeCell ref="H13:N13"/>
    <mergeCell ref="H14:N14"/>
    <mergeCell ref="A18:B18"/>
    <mergeCell ref="H15:N15"/>
    <mergeCell ref="A11:B11"/>
    <mergeCell ref="D16:E16"/>
    <mergeCell ref="L19:N19"/>
    <mergeCell ref="C19:G19"/>
    <mergeCell ref="E18:G18"/>
    <mergeCell ref="H18:I18"/>
    <mergeCell ref="A5:B6"/>
    <mergeCell ref="C7:N7"/>
    <mergeCell ref="C13:F13"/>
    <mergeCell ref="A13:B13"/>
    <mergeCell ref="A12:B12"/>
    <mergeCell ref="A38:B38"/>
    <mergeCell ref="A16:B17"/>
    <mergeCell ref="A36:B36"/>
    <mergeCell ref="C37:D37"/>
    <mergeCell ref="C14:F14"/>
    <mergeCell ref="A14:B14"/>
    <mergeCell ref="A15:B15"/>
    <mergeCell ref="C15:F15"/>
    <mergeCell ref="A20:B20"/>
    <mergeCell ref="C38:N38"/>
    <mergeCell ref="A30:B32"/>
    <mergeCell ref="A29:B29"/>
    <mergeCell ref="J29:K29"/>
    <mergeCell ref="L29:M29"/>
    <mergeCell ref="C11:I11"/>
    <mergeCell ref="C35:H35"/>
    <mergeCell ref="E34:G34"/>
    <mergeCell ref="M33:N33"/>
    <mergeCell ref="D17:E17"/>
    <mergeCell ref="J18:N18"/>
    <mergeCell ref="H34:J34"/>
    <mergeCell ref="G16:H16"/>
    <mergeCell ref="K17:L17"/>
    <mergeCell ref="K16:L16"/>
    <mergeCell ref="M17:N17"/>
    <mergeCell ref="M16:N16"/>
    <mergeCell ref="H17:I17"/>
    <mergeCell ref="K34:M34"/>
    <mergeCell ref="L35:N35"/>
    <mergeCell ref="J35:K35"/>
    <mergeCell ref="H1:N1"/>
    <mergeCell ref="A2:N2"/>
    <mergeCell ref="D29:E29"/>
    <mergeCell ref="C20:J20"/>
    <mergeCell ref="D26:E26"/>
    <mergeCell ref="F26:I26"/>
    <mergeCell ref="K25:N25"/>
    <mergeCell ref="F25:G25"/>
    <mergeCell ref="H25:I25"/>
    <mergeCell ref="A35:B35"/>
    <mergeCell ref="A19:B19"/>
    <mergeCell ref="C22:C24"/>
    <mergeCell ref="C25:C26"/>
    <mergeCell ref="D21:E21"/>
    <mergeCell ref="D22:F22"/>
    <mergeCell ref="G22:I22"/>
    <mergeCell ref="D23:E24"/>
    <mergeCell ref="F23:N23"/>
    <mergeCell ref="F24:N24"/>
    <mergeCell ref="D25:E25"/>
    <mergeCell ref="J26:N26"/>
    <mergeCell ref="L22:N22"/>
  </mergeCells>
  <phoneticPr fontId="29"/>
  <printOptions horizontalCentered="1"/>
  <pageMargins left="0.59055118110236227" right="0.59055118110236227" top="0.78740157480314965" bottom="0.59055118110236227" header="0" footer="0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3" r:id="rId4" name="Check Box 3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85725</xdr:rowOff>
                  </from>
                  <to>
                    <xdr:col>5</xdr:col>
                    <xdr:colOff>504825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1" r:id="rId5" name="Check Box 141">
              <controlPr defaultSize="0" autoFill="0" autoLine="0" autoPict="0">
                <anchor moveWithCells="1">
                  <from>
                    <xdr:col>2</xdr:col>
                    <xdr:colOff>323850</xdr:colOff>
                    <xdr:row>10</xdr:row>
                    <xdr:rowOff>57150</xdr:rowOff>
                  </from>
                  <to>
                    <xdr:col>3</xdr:col>
                    <xdr:colOff>314325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2" r:id="rId6" name="Check Box 142">
              <controlPr defaultSize="0" autoFill="0" autoLine="0" autoPict="0">
                <anchor moveWithCells="1">
                  <from>
                    <xdr:col>3</xdr:col>
                    <xdr:colOff>485775</xdr:colOff>
                    <xdr:row>10</xdr:row>
                    <xdr:rowOff>57150</xdr:rowOff>
                  </from>
                  <to>
                    <xdr:col>5</xdr:col>
                    <xdr:colOff>333375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3" r:id="rId7" name="Check Box 143">
              <controlPr defaultSize="0" autoFill="0" autoLine="0" autoPict="0">
                <anchor moveWithCells="1">
                  <from>
                    <xdr:col>5</xdr:col>
                    <xdr:colOff>428625</xdr:colOff>
                    <xdr:row>10</xdr:row>
                    <xdr:rowOff>57150</xdr:rowOff>
                  </from>
                  <to>
                    <xdr:col>6</xdr:col>
                    <xdr:colOff>542925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4" r:id="rId8" name="Check Box 144">
              <controlPr defaultSize="0" autoFill="0" autoLine="0" autoPict="0">
                <anchor moveWithCells="1">
                  <from>
                    <xdr:col>6</xdr:col>
                    <xdr:colOff>704850</xdr:colOff>
                    <xdr:row>10</xdr:row>
                    <xdr:rowOff>57150</xdr:rowOff>
                  </from>
                  <to>
                    <xdr:col>8</xdr:col>
                    <xdr:colOff>428625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7" r:id="rId9" name="Check Box 147">
              <controlPr defaultSize="0" autoFill="0" autoLine="0" autoPict="0">
                <anchor moveWithCells="1">
                  <from>
                    <xdr:col>3</xdr:col>
                    <xdr:colOff>257175</xdr:colOff>
                    <xdr:row>21</xdr:row>
                    <xdr:rowOff>47625</xdr:rowOff>
                  </from>
                  <to>
                    <xdr:col>5</xdr:col>
                    <xdr:colOff>104775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8" r:id="rId10" name="Check Box 148">
              <controlPr defaultSize="0" autoFill="0" autoLine="0" autoPict="0">
                <anchor moveWithCells="1">
                  <from>
                    <xdr:col>4</xdr:col>
                    <xdr:colOff>342900</xdr:colOff>
                    <xdr:row>21</xdr:row>
                    <xdr:rowOff>47625</xdr:rowOff>
                  </from>
                  <to>
                    <xdr:col>6</xdr:col>
                    <xdr:colOff>57150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2" r:id="rId11" name="Check Box 152">
              <controlPr defaultSize="0" autoFill="0" autoLine="0" autoPict="0">
                <anchor moveWithCells="1">
                  <from>
                    <xdr:col>5</xdr:col>
                    <xdr:colOff>409575</xdr:colOff>
                    <xdr:row>24</xdr:row>
                    <xdr:rowOff>95250</xdr:rowOff>
                  </from>
                  <to>
                    <xdr:col>6</xdr:col>
                    <xdr:colOff>419100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4" r:id="rId12" name="Check Box 154">
              <controlPr defaultSize="0" autoFill="0" autoLine="0" autoPict="0">
                <anchor moveWithCells="1">
                  <from>
                    <xdr:col>4</xdr:col>
                    <xdr:colOff>95250</xdr:colOff>
                    <xdr:row>33</xdr:row>
                    <xdr:rowOff>85725</xdr:rowOff>
                  </from>
                  <to>
                    <xdr:col>5</xdr:col>
                    <xdr:colOff>400050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5" r:id="rId13" name="Check Box 155">
              <controlPr defaultSize="0" autoFill="0" autoLine="0" autoPict="0">
                <anchor moveWithCells="1">
                  <from>
                    <xdr:col>5</xdr:col>
                    <xdr:colOff>342900</xdr:colOff>
                    <xdr:row>33</xdr:row>
                    <xdr:rowOff>85725</xdr:rowOff>
                  </from>
                  <to>
                    <xdr:col>6</xdr:col>
                    <xdr:colOff>476250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8" r:id="rId14" name="Check Box 168">
              <controlPr defaultSize="0" autoFill="0" autoLine="0" autoPict="0">
                <anchor moveWithCells="1">
                  <from>
                    <xdr:col>2</xdr:col>
                    <xdr:colOff>628650</xdr:colOff>
                    <xdr:row>36</xdr:row>
                    <xdr:rowOff>76200</xdr:rowOff>
                  </from>
                  <to>
                    <xdr:col>4</xdr:col>
                    <xdr:colOff>19050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9" r:id="rId15" name="Check Box 169">
              <controlPr defaultSize="0" autoFill="0" autoLine="0" autoPict="0">
                <anchor moveWithCells="1">
                  <from>
                    <xdr:col>2</xdr:col>
                    <xdr:colOff>104775</xdr:colOff>
                    <xdr:row>36</xdr:row>
                    <xdr:rowOff>76200</xdr:rowOff>
                  </from>
                  <to>
                    <xdr:col>2</xdr:col>
                    <xdr:colOff>504825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9" r:id="rId16" name="Check Box 179">
              <controlPr defaultSize="0" autoFill="0" autoLine="0" autoPict="0">
                <anchor moveWithCells="1">
                  <from>
                    <xdr:col>2</xdr:col>
                    <xdr:colOff>104775</xdr:colOff>
                    <xdr:row>18</xdr:row>
                    <xdr:rowOff>47625</xdr:rowOff>
                  </from>
                  <to>
                    <xdr:col>2</xdr:col>
                    <xdr:colOff>495300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1" r:id="rId17" name="Check Box 181">
              <controlPr defaultSize="0" autoFill="0" autoLine="0" autoPict="0">
                <anchor moveWithCells="1">
                  <from>
                    <xdr:col>2</xdr:col>
                    <xdr:colOff>466725</xdr:colOff>
                    <xdr:row>18</xdr:row>
                    <xdr:rowOff>47625</xdr:rowOff>
                  </from>
                  <to>
                    <xdr:col>3</xdr:col>
                    <xdr:colOff>95250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2" r:id="rId18" name="Check Box 182">
              <controlPr defaultSize="0" autoFill="0" autoLine="0" autoPict="0">
                <anchor moveWithCells="1">
                  <from>
                    <xdr:col>3</xdr:col>
                    <xdr:colOff>66675</xdr:colOff>
                    <xdr:row>18</xdr:row>
                    <xdr:rowOff>47625</xdr:rowOff>
                  </from>
                  <to>
                    <xdr:col>3</xdr:col>
                    <xdr:colOff>457200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3" r:id="rId19" name="Check Box 183">
              <controlPr defaultSize="0" autoFill="0" autoLine="0" autoPict="0">
                <anchor moveWithCells="1">
                  <from>
                    <xdr:col>3</xdr:col>
                    <xdr:colOff>438150</xdr:colOff>
                    <xdr:row>18</xdr:row>
                    <xdr:rowOff>47625</xdr:rowOff>
                  </from>
                  <to>
                    <xdr:col>4</xdr:col>
                    <xdr:colOff>323850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4" r:id="rId20" name="Check Box 184">
              <controlPr defaultSize="0" autoFill="0" autoLine="0" autoPict="0">
                <anchor moveWithCells="1">
                  <from>
                    <xdr:col>4</xdr:col>
                    <xdr:colOff>333375</xdr:colOff>
                    <xdr:row>18</xdr:row>
                    <xdr:rowOff>47625</xdr:rowOff>
                  </from>
                  <to>
                    <xdr:col>5</xdr:col>
                    <xdr:colOff>323850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6" r:id="rId21" name="Check Box 186">
              <controlPr defaultSize="0" autoFill="0" autoLine="0" autoPict="0">
                <anchor moveWithCells="1">
                  <from>
                    <xdr:col>5</xdr:col>
                    <xdr:colOff>333375</xdr:colOff>
                    <xdr:row>18</xdr:row>
                    <xdr:rowOff>47625</xdr:rowOff>
                  </from>
                  <to>
                    <xdr:col>6</xdr:col>
                    <xdr:colOff>85725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7" r:id="rId22" name="Check Box 187">
              <controlPr defaultSize="0" autoFill="0" autoLine="0" autoPict="0">
                <anchor moveWithCells="1">
                  <from>
                    <xdr:col>6</xdr:col>
                    <xdr:colOff>104775</xdr:colOff>
                    <xdr:row>18</xdr:row>
                    <xdr:rowOff>47625</xdr:rowOff>
                  </from>
                  <to>
                    <xdr:col>6</xdr:col>
                    <xdr:colOff>495300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8" r:id="rId23" name="Check Box 188">
              <controlPr defaultSize="0" autoFill="0" autoLine="0" autoPict="0">
                <anchor moveWithCells="1">
                  <from>
                    <xdr:col>6</xdr:col>
                    <xdr:colOff>523875</xdr:colOff>
                    <xdr:row>18</xdr:row>
                    <xdr:rowOff>47625</xdr:rowOff>
                  </from>
                  <to>
                    <xdr:col>6</xdr:col>
                    <xdr:colOff>914400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9" r:id="rId24" name="Check Box 189">
              <controlPr defaultSize="0" autoFill="0" autoLine="0" autoPict="0">
                <anchor moveWithCells="1">
                  <from>
                    <xdr:col>9</xdr:col>
                    <xdr:colOff>104775</xdr:colOff>
                    <xdr:row>17</xdr:row>
                    <xdr:rowOff>47625</xdr:rowOff>
                  </from>
                  <to>
                    <xdr:col>11</xdr:col>
                    <xdr:colOff>285750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1" r:id="rId25" name="Check Box 191">
              <controlPr defaultSize="0" autoFill="0" autoLine="0" autoPict="0">
                <anchor moveWithCells="1">
                  <from>
                    <xdr:col>12</xdr:col>
                    <xdr:colOff>47625</xdr:colOff>
                    <xdr:row>17</xdr:row>
                    <xdr:rowOff>47625</xdr:rowOff>
                  </from>
                  <to>
                    <xdr:col>13</xdr:col>
                    <xdr:colOff>238125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3" r:id="rId26" name="Check Box 193">
              <controlPr defaultSize="0" autoFill="0" autoLine="0" autoPict="0">
                <anchor moveWithCells="1">
                  <from>
                    <xdr:col>2</xdr:col>
                    <xdr:colOff>114300</xdr:colOff>
                    <xdr:row>34</xdr:row>
                    <xdr:rowOff>104775</xdr:rowOff>
                  </from>
                  <to>
                    <xdr:col>3</xdr:col>
                    <xdr:colOff>57150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4" r:id="rId27" name="Check Box 194">
              <controlPr defaultSize="0" autoFill="0" autoLine="0" autoPict="0">
                <anchor moveWithCells="1">
                  <from>
                    <xdr:col>4</xdr:col>
                    <xdr:colOff>95250</xdr:colOff>
                    <xdr:row>34</xdr:row>
                    <xdr:rowOff>104775</xdr:rowOff>
                  </from>
                  <to>
                    <xdr:col>5</xdr:col>
                    <xdr:colOff>400050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5" r:id="rId28" name="Check Box 195">
              <controlPr defaultSize="0" autoFill="0" autoLine="0" autoPict="0">
                <anchor moveWithCells="1">
                  <from>
                    <xdr:col>6</xdr:col>
                    <xdr:colOff>95250</xdr:colOff>
                    <xdr:row>34</xdr:row>
                    <xdr:rowOff>114300</xdr:rowOff>
                  </from>
                  <to>
                    <xdr:col>7</xdr:col>
                    <xdr:colOff>200025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7" r:id="rId29" name="Check Box 197">
              <controlPr defaultSize="0" autoFill="0" autoLine="0" autoPict="0">
                <anchor moveWithCells="1">
                  <from>
                    <xdr:col>2</xdr:col>
                    <xdr:colOff>247650</xdr:colOff>
                    <xdr:row>19</xdr:row>
                    <xdr:rowOff>57150</xdr:rowOff>
                  </from>
                  <to>
                    <xdr:col>3</xdr:col>
                    <xdr:colOff>238125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8" r:id="rId30" name="Check Box 198">
              <controlPr defaultSize="0" autoFill="0" autoLine="0" autoPict="0">
                <anchor moveWithCells="1">
                  <from>
                    <xdr:col>3</xdr:col>
                    <xdr:colOff>247650</xdr:colOff>
                    <xdr:row>19</xdr:row>
                    <xdr:rowOff>57150</xdr:rowOff>
                  </from>
                  <to>
                    <xdr:col>5</xdr:col>
                    <xdr:colOff>209550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9" r:id="rId31" name="Check Box 199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57150</xdr:rowOff>
                  </from>
                  <to>
                    <xdr:col>6</xdr:col>
                    <xdr:colOff>638175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0" r:id="rId32" name="Check Box 200">
              <controlPr defaultSize="0" autoFill="0" autoLine="0" autoPict="0">
                <anchor moveWithCells="1">
                  <from>
                    <xdr:col>6</xdr:col>
                    <xdr:colOff>790575</xdr:colOff>
                    <xdr:row>19</xdr:row>
                    <xdr:rowOff>57150</xdr:rowOff>
                  </from>
                  <to>
                    <xdr:col>9</xdr:col>
                    <xdr:colOff>323850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7" r:id="rId33" name="Check Box 207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76200</xdr:rowOff>
                  </from>
                  <to>
                    <xdr:col>6</xdr:col>
                    <xdr:colOff>276225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8" r:id="rId34" name="Check Box 208">
              <controlPr defaultSize="0" autoFill="0" autoLine="0" autoPict="0">
                <anchor moveWithCells="1">
                  <from>
                    <xdr:col>6</xdr:col>
                    <xdr:colOff>428625</xdr:colOff>
                    <xdr:row>25</xdr:row>
                    <xdr:rowOff>76200</xdr:rowOff>
                  </from>
                  <to>
                    <xdr:col>6</xdr:col>
                    <xdr:colOff>933450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9" r:id="rId35" name="Check Box 209">
              <controlPr defaultSize="0" autoFill="0" autoLine="0" autoPict="0">
                <anchor moveWithCells="1">
                  <from>
                    <xdr:col>7</xdr:col>
                    <xdr:colOff>114300</xdr:colOff>
                    <xdr:row>25</xdr:row>
                    <xdr:rowOff>76200</xdr:rowOff>
                  </from>
                  <to>
                    <xdr:col>8</xdr:col>
                    <xdr:colOff>476250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0" r:id="rId36" name="Check Box 210">
              <controlPr defaultSize="0" autoFill="0" autoLine="0" autoPict="0">
                <anchor moveWithCells="1">
                  <from>
                    <xdr:col>11</xdr:col>
                    <xdr:colOff>133350</xdr:colOff>
                    <xdr:row>24</xdr:row>
                    <xdr:rowOff>95250</xdr:rowOff>
                  </from>
                  <to>
                    <xdr:col>12</xdr:col>
                    <xdr:colOff>238125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1" r:id="rId37" name="Check Box 211">
              <controlPr defaultSize="0" autoFill="0" autoLine="0" autoPict="0">
                <anchor moveWithCells="1">
                  <from>
                    <xdr:col>12</xdr:col>
                    <xdr:colOff>247650</xdr:colOff>
                    <xdr:row>24</xdr:row>
                    <xdr:rowOff>76200</xdr:rowOff>
                  </from>
                  <to>
                    <xdr:col>13</xdr:col>
                    <xdr:colOff>352425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2" r:id="rId38" name="Check Box 212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66675</xdr:rowOff>
                  </from>
                  <to>
                    <xdr:col>11</xdr:col>
                    <xdr:colOff>219075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3" r:id="rId39" name="Check Box 213">
              <controlPr defaultSize="0" autoFill="0" autoLine="0" autoPict="0">
                <anchor moveWithCells="1">
                  <from>
                    <xdr:col>6</xdr:col>
                    <xdr:colOff>400050</xdr:colOff>
                    <xdr:row>24</xdr:row>
                    <xdr:rowOff>95250</xdr:rowOff>
                  </from>
                  <to>
                    <xdr:col>7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H35"/>
  <sheetViews>
    <sheetView zoomScaleNormal="100" workbookViewId="0">
      <selection activeCell="B9" sqref="B9"/>
    </sheetView>
  </sheetViews>
  <sheetFormatPr defaultColWidth="9" defaultRowHeight="14.25" x14ac:dyDescent="0.25"/>
  <cols>
    <col min="1" max="1" width="26" style="1" customWidth="1"/>
    <col min="2" max="2" width="12.265625" style="1" customWidth="1"/>
    <col min="3" max="3" width="6.59765625" style="1" customWidth="1"/>
    <col min="4" max="4" width="9.73046875" style="1" customWidth="1"/>
    <col min="5" max="5" width="3.46484375" style="1" customWidth="1"/>
    <col min="6" max="6" width="26" style="1" customWidth="1"/>
    <col min="7" max="7" width="10.73046875" style="11" customWidth="1"/>
    <col min="8" max="8" width="33.59765625" style="11" bestFit="1" customWidth="1"/>
    <col min="9" max="16384" width="9" style="1"/>
  </cols>
  <sheetData>
    <row r="1" spans="1:8" ht="22.5" customHeight="1" x14ac:dyDescent="0.25">
      <c r="A1" s="238" t="s">
        <v>0</v>
      </c>
      <c r="B1" s="238"/>
      <c r="C1" s="238"/>
      <c r="D1" s="238"/>
      <c r="E1" s="238"/>
      <c r="F1" s="238"/>
      <c r="G1" s="16" t="s">
        <v>1</v>
      </c>
      <c r="H1" s="17" t="s">
        <v>77</v>
      </c>
    </row>
    <row r="2" spans="1:8" ht="17.25" customHeight="1" x14ac:dyDescent="0.25">
      <c r="A2" s="239" t="str">
        <f>"（"&amp;H2&amp;"名受入の場合）"</f>
        <v>（1名受入の場合）</v>
      </c>
      <c r="B2" s="239"/>
      <c r="C2" s="239"/>
      <c r="D2" s="239"/>
      <c r="E2" s="239"/>
      <c r="F2" s="239"/>
      <c r="G2" s="18" t="s">
        <v>2</v>
      </c>
      <c r="H2" s="19">
        <v>1</v>
      </c>
    </row>
    <row r="3" spans="1:8" ht="17.25" customHeight="1" x14ac:dyDescent="0.25">
      <c r="G3" s="18" t="s">
        <v>3</v>
      </c>
      <c r="H3" s="20">
        <v>40603</v>
      </c>
    </row>
    <row r="4" spans="1:8" ht="17.25" customHeight="1" x14ac:dyDescent="0.25">
      <c r="A4" s="240" t="str">
        <f>H1&amp;"  殿"</f>
        <v>ホテル知床  殿</v>
      </c>
      <c r="B4" s="240"/>
      <c r="C4" s="240"/>
      <c r="D4" s="240"/>
      <c r="E4" s="240"/>
      <c r="F4" s="240"/>
      <c r="G4" s="21" t="s">
        <v>5</v>
      </c>
      <c r="H4" s="22" t="s">
        <v>50</v>
      </c>
    </row>
    <row r="5" spans="1:8" ht="17.25" customHeight="1" x14ac:dyDescent="0.25">
      <c r="A5" s="244"/>
      <c r="B5" s="244"/>
      <c r="F5" s="2">
        <f>H3</f>
        <v>40603</v>
      </c>
      <c r="G5" s="11" t="s">
        <v>4</v>
      </c>
      <c r="H5" s="15">
        <f>VLOOKUP(H4,給与計算表!B:I,3,FALSE)</f>
        <v>719</v>
      </c>
    </row>
    <row r="6" spans="1:8" ht="17.25" customHeight="1" x14ac:dyDescent="0.25">
      <c r="A6" s="113" t="s">
        <v>13</v>
      </c>
      <c r="G6" s="11" t="s">
        <v>84</v>
      </c>
      <c r="H6" s="15">
        <f>VLOOKUP(H4,給与計算表!B:I,7,FALSE)</f>
        <v>25308.800000000003</v>
      </c>
    </row>
    <row r="7" spans="1:8" ht="17.25" customHeight="1" thickBot="1" x14ac:dyDescent="0.3">
      <c r="G7" s="11" t="s">
        <v>85</v>
      </c>
      <c r="H7" s="15">
        <f>VLOOKUP(H4,給与計算表!B:I,5,FALSE)</f>
        <v>-12000</v>
      </c>
    </row>
    <row r="8" spans="1:8" ht="17.25" customHeight="1" x14ac:dyDescent="0.25">
      <c r="A8" s="93" t="s">
        <v>6</v>
      </c>
      <c r="B8" s="241" t="s">
        <v>7</v>
      </c>
      <c r="C8" s="241"/>
      <c r="D8" s="241"/>
      <c r="E8" s="241"/>
      <c r="F8" s="94" t="s">
        <v>8</v>
      </c>
      <c r="H8" s="15"/>
    </row>
    <row r="9" spans="1:8" ht="36" customHeight="1" x14ac:dyDescent="0.25">
      <c r="A9" s="95" t="s">
        <v>89</v>
      </c>
      <c r="B9" s="7">
        <f>H5*173</f>
        <v>124387</v>
      </c>
      <c r="C9" s="4" t="str">
        <f>"×"&amp;$H$2&amp;"="</f>
        <v>×1=</v>
      </c>
      <c r="D9" s="247">
        <f>B9*H2</f>
        <v>124387</v>
      </c>
      <c r="E9" s="248"/>
      <c r="F9" s="96" t="str">
        <f>H4&amp;"時給（\"&amp;H5&amp;"×8時間×22日間）"</f>
        <v>北海道時給（\719×8時間×22日間）</v>
      </c>
      <c r="H9" s="15"/>
    </row>
    <row r="10" spans="1:8" ht="24.75" customHeight="1" x14ac:dyDescent="0.25">
      <c r="A10" s="97" t="s">
        <v>90</v>
      </c>
      <c r="B10" s="92">
        <f>H7</f>
        <v>-12000</v>
      </c>
      <c r="C10" s="5" t="str">
        <f>"×"&amp;$H$2&amp;"="</f>
        <v>×1=</v>
      </c>
      <c r="D10" s="247">
        <f>B10*$H$2</f>
        <v>-12000</v>
      </c>
      <c r="E10" s="248"/>
      <c r="F10" s="98" t="s">
        <v>88</v>
      </c>
      <c r="G10" s="11" t="str">
        <f>TEXT(D10,"###,###円")</f>
        <v>-12,000円</v>
      </c>
      <c r="H10" s="79"/>
    </row>
    <row r="11" spans="1:8" s="10" customFormat="1" ht="24.75" customHeight="1" x14ac:dyDescent="0.25">
      <c r="A11" s="99" t="s">
        <v>86</v>
      </c>
      <c r="B11" s="7">
        <v>30000</v>
      </c>
      <c r="C11" s="4" t="str">
        <f>"×"&amp;$H$2&amp;"="</f>
        <v>×1=</v>
      </c>
      <c r="D11" s="242">
        <f>B11*$H$2</f>
        <v>30000</v>
      </c>
      <c r="E11" s="243"/>
      <c r="F11" s="245" t="s">
        <v>87</v>
      </c>
      <c r="G11" s="11" t="str">
        <f>TEXT(D13,"###,###円")</f>
        <v>142,387円</v>
      </c>
      <c r="H11" s="12"/>
    </row>
    <row r="12" spans="1:8" s="10" customFormat="1" ht="24.75" customHeight="1" x14ac:dyDescent="0.25">
      <c r="A12" s="100"/>
      <c r="B12" s="9"/>
      <c r="C12" s="13"/>
      <c r="D12" s="52"/>
      <c r="E12" s="53"/>
      <c r="F12" s="246"/>
      <c r="G12" s="12"/>
      <c r="H12" s="12"/>
    </row>
    <row r="13" spans="1:8" s="10" customFormat="1" ht="24.75" customHeight="1" thickBot="1" x14ac:dyDescent="0.3">
      <c r="A13" s="101" t="s">
        <v>91</v>
      </c>
      <c r="B13" s="102">
        <f>B9+B10+B11</f>
        <v>142387</v>
      </c>
      <c r="C13" s="103" t="str">
        <f>"×"&amp;$H$2&amp;"="</f>
        <v>×1=</v>
      </c>
      <c r="D13" s="262">
        <f>B13*H2</f>
        <v>142387</v>
      </c>
      <c r="E13" s="263"/>
      <c r="F13" s="104"/>
      <c r="G13" s="12"/>
      <c r="H13" s="12"/>
    </row>
    <row r="14" spans="1:8" s="10" customFormat="1" ht="24.75" customHeight="1" thickBot="1" x14ac:dyDescent="0.3">
      <c r="A14" s="1"/>
      <c r="B14" s="14"/>
      <c r="C14" s="1"/>
      <c r="D14" s="1"/>
      <c r="E14" s="1"/>
      <c r="G14" s="12"/>
      <c r="H14" s="12"/>
    </row>
    <row r="15" spans="1:8" s="10" customFormat="1" ht="24.75" customHeight="1" x14ac:dyDescent="0.25">
      <c r="A15" s="111" t="s">
        <v>96</v>
      </c>
      <c r="B15" s="258">
        <f>D13/H2</f>
        <v>142387</v>
      </c>
      <c r="C15" s="258"/>
      <c r="D15" s="258"/>
      <c r="E15" s="259"/>
      <c r="G15" s="12"/>
      <c r="H15" s="12"/>
    </row>
    <row r="16" spans="1:8" ht="24.75" customHeight="1" thickBot="1" x14ac:dyDescent="0.3">
      <c r="A16" s="112" t="s">
        <v>97</v>
      </c>
      <c r="B16" s="265">
        <f>B15/8/22</f>
        <v>809.0170454545455</v>
      </c>
      <c r="C16" s="265"/>
      <c r="D16" s="265"/>
      <c r="E16" s="266"/>
      <c r="F16" s="51"/>
    </row>
    <row r="17" spans="1:8" ht="17.25" customHeight="1" x14ac:dyDescent="0.25">
      <c r="A17" s="6"/>
      <c r="B17" s="6"/>
      <c r="C17" s="6"/>
      <c r="D17" s="6"/>
      <c r="E17" s="6"/>
      <c r="F17" s="6"/>
    </row>
    <row r="18" spans="1:8" ht="16.5" customHeight="1" x14ac:dyDescent="0.25">
      <c r="A18" s="264" t="s">
        <v>98</v>
      </c>
      <c r="B18" s="264"/>
      <c r="C18" s="264"/>
      <c r="D18" s="264"/>
      <c r="E18" s="264"/>
      <c r="F18" s="264"/>
      <c r="G18" s="1"/>
      <c r="H18" s="1"/>
    </row>
    <row r="19" spans="1:8" ht="16.5" customHeight="1" thickBot="1" x14ac:dyDescent="0.3">
      <c r="A19" s="91"/>
      <c r="B19" s="91"/>
      <c r="C19" s="91"/>
      <c r="D19" s="91"/>
      <c r="E19" s="91"/>
      <c r="F19" s="91"/>
      <c r="G19" s="1"/>
      <c r="H19" s="1"/>
    </row>
    <row r="20" spans="1:8" ht="24.75" customHeight="1" x14ac:dyDescent="0.25">
      <c r="A20" s="93" t="s">
        <v>10</v>
      </c>
      <c r="B20" s="241" t="s">
        <v>11</v>
      </c>
      <c r="C20" s="241"/>
      <c r="D20" s="241"/>
      <c r="E20" s="241"/>
      <c r="F20" s="94" t="s">
        <v>12</v>
      </c>
      <c r="G20" s="1"/>
      <c r="H20" s="1"/>
    </row>
    <row r="21" spans="1:8" ht="24.75" customHeight="1" x14ac:dyDescent="0.25">
      <c r="A21" s="106" t="s">
        <v>92</v>
      </c>
      <c r="B21" s="8">
        <v>15000</v>
      </c>
      <c r="C21" s="5" t="str">
        <f>"×"&amp;$H$2&amp;"="</f>
        <v>×1=</v>
      </c>
      <c r="D21" s="260">
        <f>B21*$H$2</f>
        <v>15000</v>
      </c>
      <c r="E21" s="261"/>
      <c r="F21" s="107" t="s">
        <v>72</v>
      </c>
      <c r="G21" s="1"/>
      <c r="H21" s="1"/>
    </row>
    <row r="22" spans="1:8" ht="24.75" customHeight="1" thickBot="1" x14ac:dyDescent="0.3">
      <c r="A22" s="108" t="s">
        <v>93</v>
      </c>
      <c r="B22" s="102">
        <f>SUM(B21:B21)</f>
        <v>15000</v>
      </c>
      <c r="C22" s="103" t="str">
        <f>"×"&amp;$H$2&amp;"="</f>
        <v>×1=</v>
      </c>
      <c r="D22" s="253">
        <f>B22*$H$2</f>
        <v>15000</v>
      </c>
      <c r="E22" s="254"/>
      <c r="F22" s="109"/>
      <c r="G22" s="11" t="str">
        <f>TEXT(D22,"###,###円")</f>
        <v>15,000円</v>
      </c>
      <c r="H22" s="1"/>
    </row>
    <row r="23" spans="1:8" ht="24.75" customHeight="1" x14ac:dyDescent="0.25">
      <c r="A23" s="255" t="s">
        <v>99</v>
      </c>
      <c r="B23" s="255"/>
      <c r="C23" s="255"/>
      <c r="D23" s="255"/>
      <c r="E23" s="255"/>
      <c r="F23" s="255"/>
      <c r="G23" s="1"/>
      <c r="H23" s="1"/>
    </row>
    <row r="24" spans="1:8" ht="24.75" customHeight="1" x14ac:dyDescent="0.25">
      <c r="A24" s="256" t="s">
        <v>94</v>
      </c>
      <c r="B24" s="256"/>
      <c r="C24" s="256"/>
      <c r="D24" s="256"/>
      <c r="E24" s="256"/>
      <c r="F24" s="256"/>
      <c r="G24" s="1"/>
      <c r="H24" s="1"/>
    </row>
    <row r="25" spans="1:8" ht="20.25" customHeight="1" x14ac:dyDescent="0.25">
      <c r="A25" s="257" t="s">
        <v>95</v>
      </c>
      <c r="B25" s="257"/>
      <c r="C25" s="257"/>
      <c r="D25" s="257"/>
      <c r="E25" s="257"/>
      <c r="F25" s="257"/>
      <c r="G25" s="1"/>
      <c r="H25" s="1"/>
    </row>
    <row r="26" spans="1:8" ht="15.75" customHeight="1" x14ac:dyDescent="0.25">
      <c r="A26" s="23"/>
      <c r="B26" s="23"/>
      <c r="C26" s="23"/>
      <c r="D26" s="23"/>
      <c r="E26" s="23"/>
      <c r="F26" s="23"/>
      <c r="G26" s="1"/>
      <c r="H26" s="1"/>
    </row>
    <row r="27" spans="1:8" ht="16.5" customHeight="1" x14ac:dyDescent="0.25">
      <c r="A27" s="252"/>
      <c r="B27" s="252"/>
      <c r="C27" s="252"/>
      <c r="D27" s="252"/>
      <c r="E27" s="252"/>
      <c r="F27" s="252"/>
      <c r="G27" s="1"/>
      <c r="H27" s="1"/>
    </row>
    <row r="28" spans="1:8" ht="24" customHeight="1" x14ac:dyDescent="0.25">
      <c r="A28" s="250"/>
      <c r="B28" s="250"/>
      <c r="C28" s="251"/>
      <c r="D28" s="251"/>
      <c r="E28" s="110"/>
      <c r="F28" s="110"/>
      <c r="G28" s="1"/>
      <c r="H28" s="1"/>
    </row>
    <row r="29" spans="1:8" ht="16.5" customHeight="1" x14ac:dyDescent="0.25">
      <c r="A29" s="105"/>
      <c r="B29" s="105"/>
      <c r="C29" s="105"/>
      <c r="D29" s="105"/>
      <c r="E29" s="105"/>
      <c r="F29" s="105"/>
    </row>
    <row r="30" spans="1:8" ht="16.5" customHeight="1" x14ac:dyDescent="0.25">
      <c r="B30" s="3"/>
    </row>
    <row r="31" spans="1:8" ht="25.5" customHeight="1" x14ac:dyDescent="0.25">
      <c r="E31" s="249" t="s">
        <v>78</v>
      </c>
      <c r="F31" s="249"/>
    </row>
    <row r="32" spans="1:8" ht="16.5" customHeight="1" x14ac:dyDescent="0.25"/>
    <row r="33" ht="16.5" customHeight="1" x14ac:dyDescent="0.25"/>
    <row r="34" ht="16.5" customHeight="1" x14ac:dyDescent="0.25"/>
    <row r="35" ht="16.5" customHeight="1" x14ac:dyDescent="0.25"/>
  </sheetData>
  <sheetProtection selectLockedCells="1"/>
  <mergeCells count="23">
    <mergeCell ref="B15:E15"/>
    <mergeCell ref="D21:E21"/>
    <mergeCell ref="B20:E20"/>
    <mergeCell ref="D13:E13"/>
    <mergeCell ref="A18:F18"/>
    <mergeCell ref="B16:E16"/>
    <mergeCell ref="E31:F31"/>
    <mergeCell ref="A28:B28"/>
    <mergeCell ref="C28:D28"/>
    <mergeCell ref="A27:F27"/>
    <mergeCell ref="D22:E22"/>
    <mergeCell ref="A23:F23"/>
    <mergeCell ref="A24:F24"/>
    <mergeCell ref="A25:F25"/>
    <mergeCell ref="A1:F1"/>
    <mergeCell ref="A2:F2"/>
    <mergeCell ref="A4:F4"/>
    <mergeCell ref="B8:E8"/>
    <mergeCell ref="D11:E11"/>
    <mergeCell ref="A5:B5"/>
    <mergeCell ref="F11:F12"/>
    <mergeCell ref="D10:E10"/>
    <mergeCell ref="D9:E9"/>
  </mergeCells>
  <phoneticPr fontId="1"/>
  <printOptions horizontalCentered="1"/>
  <pageMargins left="0.78740157480314965" right="0.78740157480314965" top="0.39370078740157483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給与計算表</vt:lpstr>
      <vt:lpstr>申込書</vt:lpstr>
      <vt:lpstr>費用説明書(旧)</vt:lpstr>
      <vt:lpstr>給与計算表!Print_Area</vt:lpstr>
      <vt:lpstr>申込書!Print_Area</vt:lpstr>
      <vt:lpstr>'費用説明書(旧)'!Print_Area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luyin</dc:creator>
  <cp:lastModifiedBy>淺倉千鶴子</cp:lastModifiedBy>
  <cp:lastPrinted>2018-03-14T04:08:23Z</cp:lastPrinted>
  <dcterms:created xsi:type="dcterms:W3CDTF">2009-11-25T07:02:20Z</dcterms:created>
  <dcterms:modified xsi:type="dcterms:W3CDTF">2022-03-30T07:10:47Z</dcterms:modified>
</cp:coreProperties>
</file>